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laamseoverheid-my.sharepoint.com/personal/wouter_borremans_vlaio_be/Documents/Documenten/documenten MC 15 mei 2024/"/>
    </mc:Choice>
  </mc:AlternateContent>
  <xr:revisionPtr revIDLastSave="5" documentId="13_ncr:1_{F897DC39-E5B8-4ED2-8793-2D776A5735FA}" xr6:coauthVersionLast="47" xr6:coauthVersionMax="47" xr10:uidLastSave="{E2850B00-9D1D-4D81-9FDA-B30C9250553B}"/>
  <bookViews>
    <workbookView xWindow="-28920" yWindow="-1845" windowWidth="29040" windowHeight="17640" xr2:uid="{00000000-000D-0000-FFFF-FFFF00000000}"/>
  </bookViews>
  <sheets>
    <sheet name="Stand van zaken per GTI-oproep" sheetId="12" r:id="rId1"/>
    <sheet name="Uitgesteld" sheetId="4" state="hidden" r:id="rId2"/>
    <sheet name="Afgekeurd" sheetId="6" state="hidden" r:id="rId3"/>
    <sheet name="Decommiteringen" sheetId="7" state="hidden" r:id="rId4"/>
  </sheets>
  <definedNames>
    <definedName name="_xlnm._FilterDatabase" localSheetId="3" hidden="1">Decommiteringen!$A$2:$J$18</definedName>
    <definedName name="_xlnm.Print_Area" localSheetId="2">Afgekeurd!$A$1:$H$188</definedName>
    <definedName name="_xlnm.Print_Area" localSheetId="3">Decommiteringen!$A$1:$F$30</definedName>
    <definedName name="_xlnm.Print_Area" localSheetId="0">'Stand van zaken per GTI-oproep'!$A$1:$J$42</definedName>
    <definedName name="oVERZICHT_PROGRAMMA_10052011" localSheetId="0">#REF!</definedName>
    <definedName name="oVERZICHT_PROGRAMMA_10052011">#REF!</definedName>
    <definedName name="Stand_van_zaken_per_prioriteit_en_GTI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7" l="1"/>
  <c r="F23" i="7" l="1"/>
  <c r="G83" i="6" l="1"/>
  <c r="G115" i="6"/>
  <c r="G167" i="6"/>
  <c r="H186" i="6"/>
  <c r="G186" i="6"/>
  <c r="G188" i="6" l="1"/>
  <c r="F21" i="7" l="1"/>
  <c r="G10" i="4" l="1"/>
  <c r="H10" i="4"/>
  <c r="I10" i="4"/>
  <c r="J10" i="4"/>
  <c r="K10" i="4"/>
  <c r="F22" i="7" l="1"/>
  <c r="F24" i="7" s="1"/>
  <c r="H167" i="6"/>
  <c r="H115" i="6"/>
  <c r="F25" i="7" l="1"/>
  <c r="I15" i="4"/>
  <c r="I17" i="4" s="1"/>
  <c r="J15" i="4"/>
  <c r="J17" i="4" s="1"/>
  <c r="K15" i="4"/>
  <c r="K17" i="4" s="1"/>
  <c r="H15" i="4"/>
  <c r="H17" i="4" s="1"/>
  <c r="G15" i="4"/>
  <c r="G17" i="4" s="1"/>
  <c r="H83" i="6" l="1"/>
  <c r="H188" i="6" s="1"/>
</calcChain>
</file>

<file path=xl/sharedStrings.xml><?xml version="1.0" encoding="utf-8"?>
<sst xmlns="http://schemas.openxmlformats.org/spreadsheetml/2006/main" count="624" uniqueCount="432">
  <si>
    <t xml:space="preserve">in €
</t>
  </si>
  <si>
    <t>Beschikbaar</t>
  </si>
  <si>
    <t>Goedkeuringen, incl. budgetwijzigingen</t>
  </si>
  <si>
    <t># projecten</t>
  </si>
  <si>
    <t>Betalingen</t>
  </si>
  <si>
    <t>Bedrag decommittering</t>
  </si>
  <si>
    <t>Goedgekeurde bedrag - decommittering</t>
  </si>
  <si>
    <t>finaal vastgelegd budget</t>
  </si>
  <si>
    <t>%</t>
  </si>
  <si>
    <t>Prioriteit 1 - Innovatie</t>
  </si>
  <si>
    <t>Generiek</t>
  </si>
  <si>
    <t>Kempen</t>
  </si>
  <si>
    <t>Limburg</t>
  </si>
  <si>
    <t>West-Vlaanderen</t>
  </si>
  <si>
    <t xml:space="preserve"> </t>
  </si>
  <si>
    <t>Prioriteit 2 - Concurrentievermogen KMO's</t>
  </si>
  <si>
    <t>Prioriteit 3 - Koolstofarme economie</t>
  </si>
  <si>
    <t>Prioriteit 4 - Stedelijke ontwikkeling</t>
  </si>
  <si>
    <t>Prioriteit 5 - Technische bijstand</t>
  </si>
  <si>
    <t>Prioriteit 6 - REACT-EU</t>
  </si>
  <si>
    <t>Prioriteit 7 - REACT-EU Technische bijstand</t>
  </si>
  <si>
    <t>TOTAAL</t>
  </si>
  <si>
    <t>TOTAAL P1-P4 + TB</t>
  </si>
  <si>
    <t>TOTAAL REACT-EU + REACT-EU TB</t>
  </si>
  <si>
    <t>STATUS UITGESTELDE PROJECTEN OP 10.06.2015</t>
  </si>
  <si>
    <t>Datum
ingediend</t>
  </si>
  <si>
    <t>OD</t>
  </si>
  <si>
    <t>Nr</t>
  </si>
  <si>
    <t>Naam</t>
  </si>
  <si>
    <t>Promotor</t>
  </si>
  <si>
    <t>Projectgebied</t>
  </si>
  <si>
    <t>Totale 
subsidiabele kost</t>
  </si>
  <si>
    <t>EFRO</t>
  </si>
  <si>
    <t>Hermes
(EFRO)</t>
  </si>
  <si>
    <t>Hermes
(overig) *</t>
  </si>
  <si>
    <t>Andere Vlaamse
cofinanciering</t>
  </si>
  <si>
    <t>Beslissing
CVT</t>
  </si>
  <si>
    <t>Status</t>
  </si>
  <si>
    <t>PRIORITEIT 1 - KENNISECONOMIE &amp; INNOVATIE</t>
  </si>
  <si>
    <t>PRIORITEIT 2 - ONDERNEMERSCHAP</t>
  </si>
  <si>
    <t>PRIORITEIT 3 - RUIMTELIJK-ECONOMISCHE OMGEVINGSFACTOREN</t>
  </si>
  <si>
    <t>TOTAAL P3</t>
  </si>
  <si>
    <t>PRIORITEIT 4 - STEDELIJKE ONTWIKKELING</t>
  </si>
  <si>
    <t>TOTAAL P4</t>
  </si>
  <si>
    <t>STATUS AFGEKEURDE PROJECTEN OP 10.06.2015</t>
  </si>
  <si>
    <t>Data Ontsluiting- Cleantech en Bio-economie</t>
  </si>
  <si>
    <t>Cleantech Vlaanderen</t>
  </si>
  <si>
    <t>Vlaanderen</t>
  </si>
  <si>
    <t>COMSI</t>
  </si>
  <si>
    <t>Syntra-Limburg</t>
  </si>
  <si>
    <t>Strategische ondernemen in Vlaanderen</t>
  </si>
  <si>
    <t>Universiteit Hasselt - Instituut KIZOK</t>
  </si>
  <si>
    <t>Enigma</t>
  </si>
  <si>
    <t>Katholieke Hogeschool Limburg</t>
  </si>
  <si>
    <t>Limburg, Antwerpse Kempen en Vlaams-Brabant</t>
  </si>
  <si>
    <t>FAQ</t>
  </si>
  <si>
    <t>Universiteit Gent</t>
  </si>
  <si>
    <t>e-learning modules "douane"</t>
  </si>
  <si>
    <t>Customs4trade</t>
  </si>
  <si>
    <t>Creatieve starters</t>
  </si>
  <si>
    <t>KORTRIJKS ONDERNEMERSCENTRUM</t>
  </si>
  <si>
    <t>Platform voor zelfstandig ondernemende vrouwen</t>
  </si>
  <si>
    <t>Markant - Netwerk van ondernemende vrouwen</t>
  </si>
  <si>
    <t>Competent-A</t>
  </si>
  <si>
    <t>Haalbaarheid van alternatieve energiebronnen in residentiële en niet-residentiële gebouwen</t>
  </si>
  <si>
    <t>Katholieke Hogeschool Sint-Lieven</t>
  </si>
  <si>
    <t>Stad Aalst</t>
  </si>
  <si>
    <t>Pro Cleantech</t>
  </si>
  <si>
    <t>VOKA - Kamer van Koophandel Oost-Vlaanderen</t>
  </si>
  <si>
    <t>Limburg bouwt cleantech!</t>
  </si>
  <si>
    <t>Provincie Limburg</t>
  </si>
  <si>
    <t>ICTloket.be</t>
  </si>
  <si>
    <t>Katholieke Hogeschool Limburg - Campus Genk depart. MDA</t>
  </si>
  <si>
    <t>MIA: Management Innovation Award</t>
  </si>
  <si>
    <t>Vlaams Centrum voor Kwaliteitszorg</t>
  </si>
  <si>
    <t>Connect West-Vlaanderen</t>
  </si>
  <si>
    <t>De Kaap</t>
  </si>
  <si>
    <t>Zorg voor Ondernemerschap</t>
  </si>
  <si>
    <t>VOKA - Kamer van Koophandel Limburg</t>
  </si>
  <si>
    <t>Universiteit van de Handen</t>
  </si>
  <si>
    <t>Erkend Regionaal Samenwerkingsverband West-Vlaanderen</t>
  </si>
  <si>
    <t>arrondissement Brugge</t>
  </si>
  <si>
    <t>Cleantech op bedrijventerreinen</t>
  </si>
  <si>
    <t>Unie van Zelfstandige Ondernemers</t>
  </si>
  <si>
    <t>Oost-Vlaanderen + West-Vlaanderen</t>
  </si>
  <si>
    <t>BioBuzzy</t>
  </si>
  <si>
    <t>POM Oost -Vlaanderen</t>
  </si>
  <si>
    <t>stad Gent + regio</t>
  </si>
  <si>
    <t>RENERG</t>
  </si>
  <si>
    <t>Synergy through common ground</t>
  </si>
  <si>
    <t>Limburg + Antwerpen + Vlaams-Brabant</t>
  </si>
  <si>
    <t>Open innovatie platform: Flanders CleanTech Unlimited</t>
  </si>
  <si>
    <t>ACHILLES ENGINEERING SERVICES</t>
  </si>
  <si>
    <t>ICT NExT</t>
  </si>
  <si>
    <t>Economische Raad voor Oost-Vlaanderen</t>
  </si>
  <si>
    <t>Oost-Vlaanderen</t>
  </si>
  <si>
    <t>VIP4NORM</t>
  </si>
  <si>
    <t>Universiteit Hasselt- Instituut CMK</t>
  </si>
  <si>
    <t>Sustainable Business Park Management</t>
  </si>
  <si>
    <t>Quares Facility Management</t>
  </si>
  <si>
    <t>re-use center Romania</t>
  </si>
  <si>
    <t>De Kringwinkel Zuiderkempen</t>
  </si>
  <si>
    <t>Gemeente Heist-op-den-Berg</t>
  </si>
  <si>
    <t>Technologische ondersteuning in de thuissituatie van ouderen</t>
  </si>
  <si>
    <t>Wit-Gele Kruis van Limburg</t>
  </si>
  <si>
    <t>WZC De Nieuwe Notelaar</t>
  </si>
  <si>
    <t>Openbaar Centrum voor Maatschappelijk Welzijn van Beveren (Waas)</t>
  </si>
  <si>
    <t>gemeente Beveren</t>
  </si>
  <si>
    <t>Provinciaal BibliotheekSysteem 3.0</t>
  </si>
  <si>
    <t>Boorgatenenergieopslag in woon- en zorgsector (OCMW Brugge - WZC Vliedberg)</t>
  </si>
  <si>
    <t>Openbaar Centrum voor Maatschappelijk Welzijn van Brugge</t>
  </si>
  <si>
    <t>Stad Brugge</t>
  </si>
  <si>
    <t>T2B - Tech to business</t>
  </si>
  <si>
    <t>Greenbridge incubatie-en innovatiecentrum gent-oostende</t>
  </si>
  <si>
    <t>Stad Oostende</t>
  </si>
  <si>
    <t>Energiezuinig concept voor een nieuwe Pediatrie en de uitbreiding van K12 in het UZ-Gent</t>
  </si>
  <si>
    <t>Universitair Ziekenhuis Gent</t>
  </si>
  <si>
    <t>Stad Gent</t>
  </si>
  <si>
    <t>Bouwen van een duurzaam openbaar gebouw (Crematorium)</t>
  </si>
  <si>
    <t>Opdrachthoudende vereniging voor crematoriumbeheer in het arrondissement Leuven</t>
  </si>
  <si>
    <t>Gemeente Holsbeek</t>
  </si>
  <si>
    <t>Kennisplatform voor starters</t>
  </si>
  <si>
    <t>Studentenhome</t>
  </si>
  <si>
    <t>Hogeschool Gent</t>
  </si>
  <si>
    <t>ICT Coach</t>
  </si>
  <si>
    <t>Innovatieve betonwegen met TiO2</t>
  </si>
  <si>
    <t>POM Antwerpen</t>
  </si>
  <si>
    <t>gemeente Wijnegem</t>
  </si>
  <si>
    <t>VEHIKel</t>
  </si>
  <si>
    <t>Groep T</t>
  </si>
  <si>
    <t>stad Leuven</t>
  </si>
  <si>
    <t>OLV Robotic Surgery Institute</t>
  </si>
  <si>
    <t>Onze-Lieve-Vrouwziekenhuis - Campus Aalst</t>
  </si>
  <si>
    <t>Energie-efficiëntie maatregelen bij De Ideale Woning</t>
  </si>
  <si>
    <t>De Ideale Woning-Arrondissement Antwerpen</t>
  </si>
  <si>
    <t>Antwerpen</t>
  </si>
  <si>
    <t>Leuven, St.-Maartensdal Blok 4</t>
  </si>
  <si>
    <t>Dijledal - DIJLEDAL Sociale Huisvesting Leuven</t>
  </si>
  <si>
    <t>Stad Leuven</t>
  </si>
  <si>
    <t>Vernieuwen buitenschrijnwerk van 124 wgh op de wijk Mariaheide te Maasmechelen.</t>
  </si>
  <si>
    <t>Maaslands Huis</t>
  </si>
  <si>
    <t>Gemeente Maasmechelen</t>
  </si>
  <si>
    <t>Renovatie Hof Van Eden (Gent)</t>
  </si>
  <si>
    <t>MERELBEEKSE SOCIALE WONINGEN</t>
  </si>
  <si>
    <t>Gemeente Drongen</t>
  </si>
  <si>
    <t>RENOVATIE Ter Dompel Waregem</t>
  </si>
  <si>
    <t>Helpt Elkander</t>
  </si>
  <si>
    <t>Gemeente Waregem</t>
  </si>
  <si>
    <t>Saneren centrale verwarming</t>
  </si>
  <si>
    <t>Eigen haard is goud waard</t>
  </si>
  <si>
    <t>Stad Kortrijk</t>
  </si>
  <si>
    <t>Eigen Haardstraat te Gistel</t>
  </si>
  <si>
    <t>WoonWel - Eigen Haard is Goud Waard</t>
  </si>
  <si>
    <t>Stad Gistel</t>
  </si>
  <si>
    <t>Vervangen van het schrijnwerk te Tuinwijk - Zele</t>
  </si>
  <si>
    <t>Gewestelijke Maatschappij voor Woningbouw</t>
  </si>
  <si>
    <t>Gemeente Zele</t>
  </si>
  <si>
    <t>De vallei van de Twee Neten</t>
  </si>
  <si>
    <t>Zonnige Kempen</t>
  </si>
  <si>
    <t>Vernieuwen collectieve stookplaats Langblok 6 en Langblok 7 te Boom</t>
  </si>
  <si>
    <t>GOED WONEN.RUPELSTREEK</t>
  </si>
  <si>
    <t>Gemeente Boom</t>
  </si>
  <si>
    <t>Totale renovatie 12 w. N&amp;O Kouterdreef - Zele</t>
  </si>
  <si>
    <t>Vervangen buitenschrijnwerk fase 3 en 3a te Hamme, Tielrode, Elversele en Kastel</t>
  </si>
  <si>
    <t>De Zonnige Woonst</t>
  </si>
  <si>
    <t>Energetische optimalisatie patrimonium</t>
  </si>
  <si>
    <t>Jan Van Haelststraat Gent</t>
  </si>
  <si>
    <t>WoninGent</t>
  </si>
  <si>
    <t>Energetische renovatie van 2 wijken</t>
  </si>
  <si>
    <t>Collectieve verwarmingsinstallatie PBR10</t>
  </si>
  <si>
    <t>Lierse Maatschappij voor de Huisvesting</t>
  </si>
  <si>
    <t>Stad Lier</t>
  </si>
  <si>
    <t>Vervangen van schrijnwerk door schrijnwerk met hoogrendementsglas te Sint-Niklaas</t>
  </si>
  <si>
    <t>Sint-Niklase Maatschappij voor de Huisvesting</t>
  </si>
  <si>
    <t>Stad Sint-Niklaas</t>
  </si>
  <si>
    <t>plaatsen condenserende cv-ketels op gas</t>
  </si>
  <si>
    <t>Ons Onderdak</t>
  </si>
  <si>
    <t>Stad Ieper</t>
  </si>
  <si>
    <t>Vernieuwen collectieve stookplaats in Langblok 1 en Langblok 2 in Rumst (Terhagen)</t>
  </si>
  <si>
    <t>Gemeente Rumst</t>
  </si>
  <si>
    <t>Energiebesparende maatregelen Zavelpoort te Gent</t>
  </si>
  <si>
    <t>De Gentse Haard</t>
  </si>
  <si>
    <t>Vervangen stookplaats Kikvorsstraat te Gent</t>
  </si>
  <si>
    <t>VERVANGEN COLLECTIEVE STOOKPLAATS + BUITENSCHRIJWERK "KRUISBAAN" TE MECHELEN</t>
  </si>
  <si>
    <t>Mechelse Goedkope woning</t>
  </si>
  <si>
    <t>Stad Mechelen</t>
  </si>
  <si>
    <t>Vervangen schrijnwerk 72 appartementen wijk Hemelrijk te Denderleeuw</t>
  </si>
  <si>
    <t>DEWACO - WERKERSWELZIJN</t>
  </si>
  <si>
    <t>Gemeente Denderleeuw</t>
  </si>
  <si>
    <t>Vervangen schrijnwerk en vernieuwen collectieve stookplaats te Sint-Amandsberg, Hippodroomlaan</t>
  </si>
  <si>
    <t>Volkshaard</t>
  </si>
  <si>
    <t>Sint-Amandsberg</t>
  </si>
  <si>
    <t>Tuinwijk: rozenstraat fase 01</t>
  </si>
  <si>
    <t>Gewestelijke Vennootschap Eigen Dak</t>
  </si>
  <si>
    <t>Gemeente Wetteren</t>
  </si>
  <si>
    <t>vervangen enkel glas door isolerende beglazing</t>
  </si>
  <si>
    <t>Energie-efficiente woningen in Zonnebeke</t>
  </si>
  <si>
    <t>De Mandel</t>
  </si>
  <si>
    <t>Gemeente Zonnebeke</t>
  </si>
  <si>
    <t>Vervanging CV-ketels</t>
  </si>
  <si>
    <t>SOCIAAL WONEN ARRO LEUVEN</t>
  </si>
  <si>
    <t>Vlaams-Brabant</t>
  </si>
  <si>
    <t>Vervangen buitenschrijnwerk sociale huurwoningen te Wevelgem</t>
  </si>
  <si>
    <t>DE VLASHAARD</t>
  </si>
  <si>
    <t>Gemeente Wevelgem</t>
  </si>
  <si>
    <t>VERVANGEN VAN CV INSTALLATIES TE OOSTENDE, WIJK ZILVERLAAN</t>
  </si>
  <si>
    <t>De Gelukkige Haard</t>
  </si>
  <si>
    <t>Vervangen individuele CV-installaties Velleke (HB) te Geel</t>
  </si>
  <si>
    <t>GEELSE HUISVESTING</t>
  </si>
  <si>
    <t>Gemeente Geel</t>
  </si>
  <si>
    <t>Vernieuwen buitenschrijnwerk van 86 wgh op de wijk Kersenweide te Lanaken</t>
  </si>
  <si>
    <t>Gemeente Lanaken</t>
  </si>
  <si>
    <t>Smart Lab Clean Mobility Hub</t>
  </si>
  <si>
    <t>Terlamen</t>
  </si>
  <si>
    <t>Gebruik van waterstof in de binnenvaart</t>
  </si>
  <si>
    <t>Waterwegen en Zeekanaal</t>
  </si>
  <si>
    <t>EUV infrastructuur</t>
  </si>
  <si>
    <t>Interuniversitair Micro-Electronica Centrum - Leuven</t>
  </si>
  <si>
    <t>Masterplan Noord-Limburg</t>
  </si>
  <si>
    <t>Samen TeRug de boer Op</t>
  </si>
  <si>
    <t>stad Brugge</t>
  </si>
  <si>
    <t>Kastanje.</t>
  </si>
  <si>
    <t>Regio Haspengouw</t>
  </si>
  <si>
    <t>Coöperatief en sociaal ondernemen in de sector van personen met een handicap</t>
  </si>
  <si>
    <t>BUDGETHOUDERSVERENIGING ONAFHANKELIJK LEVEN - BUDIV</t>
  </si>
  <si>
    <t>Knowledge Innovation Refrigeration (KIR)</t>
  </si>
  <si>
    <t>Katholieke Hogeschool Limburg - Campus Diepenbeek depart. IWT</t>
  </si>
  <si>
    <t>DoDesign Int</t>
  </si>
  <si>
    <t>Provinciale Hogeschool Limburg</t>
  </si>
  <si>
    <t>TOTAAL P1</t>
  </si>
  <si>
    <t>ION</t>
  </si>
  <si>
    <t>VOKA - KAMER VAN KOOPHANDEL ANTWERPEN-WAASLAND</t>
  </si>
  <si>
    <t>regio Waasland</t>
  </si>
  <si>
    <t>ZICO</t>
  </si>
  <si>
    <t>Entreforce</t>
  </si>
  <si>
    <t>ICO-ON</t>
  </si>
  <si>
    <t>VLAAMS AGENTSCHAP VOOR ONDERNEMERSVORMING - SYNTRA VLAANDEREN</t>
  </si>
  <si>
    <t>Leiderschap: sleutel voor een duurzame groei</t>
  </si>
  <si>
    <t>Vlaamse Management Associatie</t>
  </si>
  <si>
    <t>Master class MVO</t>
  </si>
  <si>
    <t>VOKA - Kamer van Koophandel Halle-Vilvoorde</t>
  </si>
  <si>
    <t>arrondissement Halle-Vilvoorde</t>
  </si>
  <si>
    <t>Mentors Kleurrijk Ondernemen</t>
  </si>
  <si>
    <t>KANSRIJK ONDERNEMEN</t>
  </si>
  <si>
    <t>Lerend Netwerk Schepenen Lokale Economie Vlaams-Brabant</t>
  </si>
  <si>
    <t>VOKA - Kamer van Koophandel Leuven</t>
  </si>
  <si>
    <t>Creatieve Starters II</t>
  </si>
  <si>
    <t>professionalisering van sociale ondernemingen in West-Vlaanderen</t>
  </si>
  <si>
    <t>POM West-Vlaanderen</t>
  </si>
  <si>
    <t>Administratieve vereenvoudiging en harmonisatie van gemeentelijke bedrijfsbelastingsreglementen</t>
  </si>
  <si>
    <t>Vereniging van Vlaamse Steden en Gemeenten</t>
  </si>
  <si>
    <t>OptiCoach</t>
  </si>
  <si>
    <t>OptiFinance</t>
  </si>
  <si>
    <t>StartersWeb</t>
  </si>
  <si>
    <t>FaLoMi management voor Bio-technologie bedrijven</t>
  </si>
  <si>
    <t>Bio-Incubator Leuven</t>
  </si>
  <si>
    <t>arrondissement Leuven</t>
  </si>
  <si>
    <t>Wegwijs in overheidsadministratie</t>
  </si>
  <si>
    <t>HERVE BERVOETS</t>
  </si>
  <si>
    <t>VESTA 3</t>
  </si>
  <si>
    <t>Hergebruikcentrum Limburg</t>
  </si>
  <si>
    <t>Gemeente Houthalen-Helchteren</t>
  </si>
  <si>
    <t>Vernieuwing en uitbreiding van de infrastructuur Kringwinkel Okazi in Hasselt</t>
  </si>
  <si>
    <t>Sociale Werkplaats De Springplank</t>
  </si>
  <si>
    <t>Stad Hasselt</t>
  </si>
  <si>
    <t>Uitbreiding werkplaatsfaciliteiten 2010</t>
  </si>
  <si>
    <t>Noord-Limburgs Open Atelier</t>
  </si>
  <si>
    <t>Gemeente Lommel</t>
  </si>
  <si>
    <t>Campussen Sociale Innovatie</t>
  </si>
  <si>
    <t>Immo Kwaliteitsfonds</t>
  </si>
  <si>
    <t>Flanders Smart Hub Development</t>
  </si>
  <si>
    <t>Provincie Vlaams-Brabant</t>
  </si>
  <si>
    <t>Competentiewerf</t>
  </si>
  <si>
    <t>VDAB</t>
  </si>
  <si>
    <t>PRO-IPRO</t>
  </si>
  <si>
    <t>FEDIPRO - Federation of Independent Professionals</t>
  </si>
  <si>
    <t>LCIE</t>
  </si>
  <si>
    <t>KU Leuven</t>
  </si>
  <si>
    <t>groei door overname</t>
  </si>
  <si>
    <t>UNIZO Vlaams-Brabant &amp; Brussel</t>
  </si>
  <si>
    <t>Open innovatie en co-working platform met start-up incubator</t>
  </si>
  <si>
    <t>INC ANGELS - INCORPORATED ANGELS</t>
  </si>
  <si>
    <t>microStart Support Vlaanderen</t>
  </si>
  <si>
    <t>MicroStart Support</t>
  </si>
  <si>
    <t>De StartersPortefeuille</t>
  </si>
  <si>
    <t>Hogeschool Gent - Centrale Administratie</t>
  </si>
  <si>
    <t>Gent</t>
  </si>
  <si>
    <t>Greenbridge, clean tech internationaal ondernemen</t>
  </si>
  <si>
    <t>stad Oostende</t>
  </si>
  <si>
    <t>Internationaal Ondernemen</t>
  </si>
  <si>
    <t>TOTAAL P2</t>
  </si>
  <si>
    <t>LZV Hub Brecht</t>
  </si>
  <si>
    <t>TRANSPORT JOOSEN</t>
  </si>
  <si>
    <t>Gemeente Brecht</t>
  </si>
  <si>
    <t>BCH BRECHTSE CONTAINER HUB</t>
  </si>
  <si>
    <t>Omleidingsweg lokaal bedrijventerrein
Ter Mote - Nevele</t>
  </si>
  <si>
    <t>Intercommunale voor Ruimtelijke Ordening en Economische Ontwikkeling, Veneco</t>
  </si>
  <si>
    <t>Gemeente Nevele</t>
  </si>
  <si>
    <t>Reconversie Heernisse</t>
  </si>
  <si>
    <t>West-Vlaamse Intercommunale</t>
  </si>
  <si>
    <t>Stad Diksmuide</t>
  </si>
  <si>
    <t>Zottegem - Bedrijventerrein Buke: Gemeenschappelijke parking</t>
  </si>
  <si>
    <t>SOLvA</t>
  </si>
  <si>
    <t>Stad Zottegem</t>
  </si>
  <si>
    <t>R4 Oostakker</t>
  </si>
  <si>
    <t>AG Stadsontwikkelingsbedrijf Gent</t>
  </si>
  <si>
    <t>bedrijventerrein R4/N70-Oostakker_x000D_
Noord</t>
  </si>
  <si>
    <t>Verduurzaming van bedrijven en bedrijventerreinen in Kruishoutem</t>
  </si>
  <si>
    <t>Gemeente Kruishoutem</t>
  </si>
  <si>
    <t>R4 Oostakker regionaal bedrijventerrein</t>
  </si>
  <si>
    <t>Oostakker</t>
  </si>
  <si>
    <t>Sociale Campus Spiegelfabriek</t>
  </si>
  <si>
    <t>Stad Herentals</t>
  </si>
  <si>
    <t>Sociale Campus Spiegelfabriek Herentals</t>
  </si>
  <si>
    <t>Centrum Natuurbeheer - Ekeren</t>
  </si>
  <si>
    <t>NATUUR EN LANDSCHAPSZORG SOCIALE WERKPLAATS</t>
  </si>
  <si>
    <t>Gemeente Ekeren</t>
  </si>
  <si>
    <t>Bedrijvencentrum creatieve economie - gaming incubator</t>
  </si>
  <si>
    <t>Stad Genk</t>
  </si>
  <si>
    <t>Bouw Duurzame Klimaatsloods - regio Noord Antwerpen</t>
  </si>
  <si>
    <t>Renovatie ophaalgebouw tot Centrum voor Volwassenenonderwijs</t>
  </si>
  <si>
    <t>Gemeente Heusden-Zolder</t>
  </si>
  <si>
    <t>Cleantech Campus Limburg</t>
  </si>
  <si>
    <t>AGB MASTERPLAN</t>
  </si>
  <si>
    <t>Opleidingscentrum met veiligheidsattitudeplant voor de procesindustrie</t>
  </si>
  <si>
    <t>Antwerps Centrum Toegepaste Automatiseringstechniek vzw</t>
  </si>
  <si>
    <t>Provincie Antwerpen</t>
  </si>
  <si>
    <t>Realisatie technologiecentrum ANTTEC</t>
  </si>
  <si>
    <t>ANTTEC</t>
  </si>
  <si>
    <t>QVIT</t>
  </si>
  <si>
    <t>Cluster Sociale Economie UCO Gent</t>
  </si>
  <si>
    <t>Bio-Incubator III</t>
  </si>
  <si>
    <t>OLV Learning Academy</t>
  </si>
  <si>
    <t>Onze-Lieve-Vrouwziekenhuis -  Campus Aalst</t>
  </si>
  <si>
    <t>Interdisciplinaire clusters als opstap naar een kennisgedreven economie</t>
  </si>
  <si>
    <t>Innovatieve hub voor de agro-voedingsindustrie</t>
  </si>
  <si>
    <t>Bio Base Europe Pilot Plant</t>
  </si>
  <si>
    <t>BIO BASE EUROPE PILOT PLANT</t>
  </si>
  <si>
    <t>Haven Gent</t>
  </si>
  <si>
    <t>Aarschot op sporen</t>
  </si>
  <si>
    <t>Stad Aarschot</t>
  </si>
  <si>
    <t>FAQ+</t>
  </si>
  <si>
    <t>BTM-MOBIEL</t>
  </si>
  <si>
    <t>POM Vlaams-Brabant</t>
  </si>
  <si>
    <t>Duurzaam Bedrijfsgebouw Brasschaat</t>
  </si>
  <si>
    <t>Bedrijventerrein Brasschaat NV</t>
  </si>
  <si>
    <t>Gemeente Brasschaat</t>
  </si>
  <si>
    <t>Cycles of knowledge als groeipad naar energie-efficiëntie</t>
  </si>
  <si>
    <t>VOKA - Kamer van Koophandel Mechelen</t>
  </si>
  <si>
    <t>arrondissement Mechelen</t>
  </si>
  <si>
    <t>Benutting van restwarmte van duurzame energieproductie op basis_x000D_
van pure plantenolie</t>
  </si>
  <si>
    <t>ECOPOWER</t>
  </si>
  <si>
    <t>Eeklo / Meetjesland</t>
  </si>
  <si>
    <t>Vrachtwagenparking</t>
  </si>
  <si>
    <t>Gemeente Zomergem</t>
  </si>
  <si>
    <t>Gemeente Zomergem - Bedrijventerrein Mispelare</t>
  </si>
  <si>
    <t>Renovatie Robiniawijk</t>
  </si>
  <si>
    <t>Huisvesting "Scheldevallei"</t>
  </si>
  <si>
    <t>Gentbrugge</t>
  </si>
  <si>
    <t>Renovatie leegstand</t>
  </si>
  <si>
    <t>Renovatie A.P.</t>
  </si>
  <si>
    <t>Ledeberg</t>
  </si>
  <si>
    <t>energie-efficiënte woningen in Moorslede</t>
  </si>
  <si>
    <t>Gemeente Moorslede</t>
  </si>
  <si>
    <t>Tuinwijk Zwijnaarde</t>
  </si>
  <si>
    <t>PVC renovatie 23 sociale woningen</t>
  </si>
  <si>
    <t>Vervangen van het buitenschrijnwerk, wijk Kijnigestraat IV, Gestelen VI te Olen</t>
  </si>
  <si>
    <t>De Heibloem</t>
  </si>
  <si>
    <t>Gemeente Olen</t>
  </si>
  <si>
    <t>Energie-efficiënte woningen in Diksmuide</t>
  </si>
  <si>
    <t>Vervangen van enkel glas door HR beglazing in diverse gemeentes</t>
  </si>
  <si>
    <t>SOCIALE HUISVESTINGSMAATSCHAPPIJ DENDERSTREEK afgekort SHM DENDERSTREEK</t>
  </si>
  <si>
    <t>Denderstreek</t>
  </si>
  <si>
    <t>Vervangen buitenschrijnwerk Eeklo</t>
  </si>
  <si>
    <t>Meetjeslandse Bouwmaatschappij voor Volkswoningen</t>
  </si>
  <si>
    <t>Stad Eeklo</t>
  </si>
  <si>
    <t>Vervangen buitenschrijnwerk Knesselare</t>
  </si>
  <si>
    <t>Gemeente Knesselare</t>
  </si>
  <si>
    <t>Vervangen cv-ketels WAARSCHOOT</t>
  </si>
  <si>
    <t>Gemeente Waarschoot</t>
  </si>
  <si>
    <t>Vervangen buitenschrijnwerk Ertvelde</t>
  </si>
  <si>
    <t>Gemeente Evergem</t>
  </si>
  <si>
    <t>Vervangen cv-ketels Eeklo</t>
  </si>
  <si>
    <t>Molenpark dak en cv Zomergem</t>
  </si>
  <si>
    <t>ELK ZIJN DAK</t>
  </si>
  <si>
    <t>Duurzaam Industrieel Bouwen</t>
  </si>
  <si>
    <t>POM Oost-Vlaanderen</t>
  </si>
  <si>
    <t>Neerland - inrichting Krijgslaan</t>
  </si>
  <si>
    <t>Autonoom gemeentebedrijf- Antwerpen Nieuw Noord</t>
  </si>
  <si>
    <t>Stad Antwerpen</t>
  </si>
  <si>
    <t>Masterplan Kielpark</t>
  </si>
  <si>
    <t>Centrumvernieuwing Roeselare</t>
  </si>
  <si>
    <t>Stad Roeselare</t>
  </si>
  <si>
    <t>Heraanleg Korenmarkt en aanpalende straten in Gent</t>
  </si>
  <si>
    <t>IPZ voortraject</t>
  </si>
  <si>
    <t>AG VESPA</t>
  </si>
  <si>
    <t>t Oud Postje</t>
  </si>
  <si>
    <t>Buurtdiensten Gent Noord</t>
  </si>
  <si>
    <t>Ondersteuning buurtontwikkelingsdienst Wijkresto &amp; Co Nieuw Gent</t>
  </si>
  <si>
    <t>Wijkresto Nieuw-Gent</t>
  </si>
  <si>
    <t>De Site</t>
  </si>
  <si>
    <t>Recht op cultuur - sociaal artistiek</t>
  </si>
  <si>
    <t>EXTRA MOBIELE VEEGPLOEG</t>
  </si>
  <si>
    <t>Intergemeentelijke Vereniging voor Afvalbeheer in Gent en Omstreken</t>
  </si>
  <si>
    <t>Publieksactiviteiten Designcenter De Winkelhaak</t>
  </si>
  <si>
    <t>Ruimte voor kinderen</t>
  </si>
  <si>
    <t>Verhogen netheidsgraad en beeldkwaliteit in Antwerpse wijken</t>
  </si>
  <si>
    <t>Commerciële mix
wonen/werken/winkelen</t>
  </si>
  <si>
    <t>WNE-Regievzw voor werk en economie</t>
  </si>
  <si>
    <t>Buurtwinkelen in de wijkcentra van Antwerpen</t>
  </si>
  <si>
    <t>City Outlet Street</t>
  </si>
  <si>
    <t>PRAON</t>
  </si>
  <si>
    <t>De Expeditie - Het vervolg…</t>
  </si>
  <si>
    <t>DE EXPEDITIE</t>
  </si>
  <si>
    <t>Decommiteringen voor CvT - juni 2015 (stavaza 10.06.2015)</t>
  </si>
  <si>
    <t>Prio</t>
  </si>
  <si>
    <t>nr</t>
  </si>
  <si>
    <t>Na controle AIE</t>
  </si>
  <si>
    <t>Decommitering goedgekeurd door CvT</t>
  </si>
  <si>
    <t>Te decommiteren
bedrag</t>
  </si>
  <si>
    <t>BUDGET PROGRAMMA</t>
  </si>
  <si>
    <t>TOEGEKENDE EFRO vóór Comité van Toezicht van juni 2015</t>
  </si>
  <si>
    <t>Reeds gedecommiteerd vóór Comité van toezicht van juni 2015
(incl. budgetverlagingen)</t>
  </si>
  <si>
    <t>TE DECOMMITEREN op Comité van Toezicht juni 2015</t>
  </si>
  <si>
    <t>TOEGEKENDE EFRO (na decommiteringen en budgetverlagingen)</t>
  </si>
  <si>
    <t>BESCHIKBAAR na decommitering</t>
  </si>
  <si>
    <t>Voorstel van beslissing:</t>
  </si>
  <si>
    <t>Het Comité van Toezicht stemt in met deze bovenstaande decommiteringen voor een totaal van  311.372,05 euro.</t>
  </si>
  <si>
    <t>EFRO VLAANDEREN 2014-2020 - Voortgang per GTI/Generiek ( na progr.wijz. 2021)</t>
  </si>
  <si>
    <t>Saldo (inclusief decommittering)</t>
  </si>
  <si>
    <t>Totaal per GTI/generiek (excl. React-EU)</t>
  </si>
  <si>
    <t>Nog beschikbaar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</si>
</sst>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€&quot;\ #,##0.00;[Red]&quot;€&quot;\ \-#,##0.00"/>
    <numFmt numFmtId="164" formatCode="[$-813]dd\-mmm\-yy;@"/>
    <numFmt numFmtId="165" formatCode="&quot;€&quot;\ #,##0.00"/>
    <numFmt numFmtId="166" formatCode="dd\.mm\.yyyy"/>
  </numFmts>
  <fonts count="2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8"/>
      <name val="Verdana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b/>
      <sz val="12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8" fillId="0" borderId="0"/>
    <xf numFmtId="9" fontId="24" fillId="0" borderId="0" applyFont="0" applyFill="0" applyBorder="0" applyAlignment="0" applyProtection="0"/>
  </cellStyleXfs>
  <cellXfs count="238">
    <xf numFmtId="0" fontId="0" fillId="0" borderId="0" xfId="0"/>
    <xf numFmtId="0" fontId="8" fillId="3" borderId="6" xfId="0" applyFont="1" applyFill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4" fontId="8" fillId="0" borderId="0" xfId="0" applyNumberFormat="1" applyFont="1" applyAlignment="1">
      <alignment vertical="top"/>
    </xf>
    <xf numFmtId="0" fontId="9" fillId="0" borderId="10" xfId="0" quotePrefix="1" applyFont="1" applyBorder="1" applyAlignment="1">
      <alignment vertical="top"/>
    </xf>
    <xf numFmtId="0" fontId="9" fillId="0" borderId="10" xfId="0" applyFont="1" applyBorder="1" applyAlignment="1">
      <alignment vertical="top" wrapText="1"/>
    </xf>
    <xf numFmtId="14" fontId="4" fillId="0" borderId="0" xfId="0" applyNumberFormat="1" applyFont="1" applyAlignment="1">
      <alignment vertical="top"/>
    </xf>
    <xf numFmtId="0" fontId="4" fillId="0" borderId="0" xfId="0" quotePrefix="1" applyFont="1" applyAlignment="1">
      <alignment vertical="top" wrapText="1"/>
    </xf>
    <xf numFmtId="0" fontId="4" fillId="0" borderId="6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14" fontId="8" fillId="0" borderId="2" xfId="0" applyNumberFormat="1" applyFont="1" applyBorder="1" applyAlignment="1">
      <alignment vertical="top"/>
    </xf>
    <xf numFmtId="0" fontId="8" fillId="0" borderId="10" xfId="0" quotePrefix="1" applyFont="1" applyBorder="1" applyAlignment="1">
      <alignment vertical="top" wrapText="1"/>
    </xf>
    <xf numFmtId="4" fontId="4" fillId="0" borderId="1" xfId="0" applyNumberFormat="1" applyFont="1" applyBorder="1" applyAlignment="1">
      <alignment vertical="top"/>
    </xf>
    <xf numFmtId="14" fontId="8" fillId="0" borderId="0" xfId="0" applyNumberFormat="1" applyFont="1" applyAlignment="1">
      <alignment vertical="top"/>
    </xf>
    <xf numFmtId="0" fontId="8" fillId="0" borderId="0" xfId="0" quotePrefix="1" applyFont="1" applyAlignment="1">
      <alignment vertical="top" wrapText="1"/>
    </xf>
    <xf numFmtId="4" fontId="8" fillId="0" borderId="10" xfId="0" quotePrefix="1" applyNumberFormat="1" applyFont="1" applyBorder="1" applyAlignment="1">
      <alignment vertical="top"/>
    </xf>
    <xf numFmtId="0" fontId="4" fillId="0" borderId="10" xfId="0" applyFont="1" applyBorder="1" applyAlignment="1">
      <alignment vertical="top" wrapText="1"/>
    </xf>
    <xf numFmtId="4" fontId="4" fillId="0" borderId="10" xfId="0" applyNumberFormat="1" applyFont="1" applyBorder="1" applyAlignment="1">
      <alignment vertical="top"/>
    </xf>
    <xf numFmtId="14" fontId="8" fillId="0" borderId="16" xfId="0" applyNumberFormat="1" applyFont="1" applyBorder="1" applyAlignment="1">
      <alignment vertical="top"/>
    </xf>
    <xf numFmtId="0" fontId="8" fillId="0" borderId="14" xfId="0" quotePrefix="1" applyFont="1" applyBorder="1" applyAlignment="1">
      <alignment vertical="top" wrapText="1"/>
    </xf>
    <xf numFmtId="4" fontId="8" fillId="0" borderId="14" xfId="0" quotePrefix="1" applyNumberFormat="1" applyFont="1" applyBorder="1" applyAlignment="1">
      <alignment vertical="top"/>
    </xf>
    <xf numFmtId="4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8" fillId="3" borderId="6" xfId="0" applyFont="1" applyFill="1" applyBorder="1" applyAlignment="1">
      <alignment horizontal="center" vertical="top"/>
    </xf>
    <xf numFmtId="0" fontId="8" fillId="3" borderId="6" xfId="0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quotePrefix="1" applyFont="1" applyAlignment="1">
      <alignment horizontal="center" vertical="top"/>
    </xf>
    <xf numFmtId="0" fontId="8" fillId="0" borderId="10" xfId="0" quotePrefix="1" applyFont="1" applyBorder="1" applyAlignment="1">
      <alignment horizontal="center" vertical="top"/>
    </xf>
    <xf numFmtId="0" fontId="8" fillId="0" borderId="0" xfId="0" quotePrefix="1" applyFont="1" applyAlignment="1">
      <alignment horizontal="center" vertical="top"/>
    </xf>
    <xf numFmtId="0" fontId="8" fillId="0" borderId="14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4" fontId="13" fillId="4" borderId="0" xfId="0" applyNumberFormat="1" applyFont="1" applyFill="1" applyAlignment="1">
      <alignment vertical="top"/>
    </xf>
    <xf numFmtId="0" fontId="8" fillId="0" borderId="10" xfId="0" applyFont="1" applyBorder="1" applyAlignment="1">
      <alignment horizontal="center" vertical="top"/>
    </xf>
    <xf numFmtId="4" fontId="8" fillId="0" borderId="11" xfId="0" quotePrefix="1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8" fillId="0" borderId="17" xfId="0" quotePrefix="1" applyNumberFormat="1" applyFont="1" applyBorder="1" applyAlignment="1">
      <alignment horizontal="right" vertical="top"/>
    </xf>
    <xf numFmtId="4" fontId="4" fillId="0" borderId="10" xfId="0" applyNumberFormat="1" applyFont="1" applyBorder="1" applyAlignment="1">
      <alignment horizontal="right" vertical="top"/>
    </xf>
    <xf numFmtId="4" fontId="4" fillId="0" borderId="6" xfId="0" applyNumberFormat="1" applyFont="1" applyBorder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0" fontId="16" fillId="3" borderId="23" xfId="0" applyFont="1" applyFill="1" applyBorder="1" applyAlignment="1">
      <alignment horizontal="center" vertical="top" wrapText="1"/>
    </xf>
    <xf numFmtId="0" fontId="16" fillId="3" borderId="24" xfId="0" applyFont="1" applyFill="1" applyBorder="1" applyAlignment="1">
      <alignment horizontal="center" vertical="top"/>
    </xf>
    <xf numFmtId="0" fontId="16" fillId="3" borderId="24" xfId="0" applyFont="1" applyFill="1" applyBorder="1" applyAlignment="1">
      <alignment horizontal="center" vertical="top" wrapText="1"/>
    </xf>
    <xf numFmtId="4" fontId="16" fillId="3" borderId="24" xfId="0" applyNumberFormat="1" applyFont="1" applyFill="1" applyBorder="1" applyAlignment="1">
      <alignment horizontal="center" vertical="top" wrapText="1"/>
    </xf>
    <xf numFmtId="4" fontId="16" fillId="3" borderId="24" xfId="0" applyNumberFormat="1" applyFont="1" applyFill="1" applyBorder="1" applyAlignment="1">
      <alignment horizontal="center" vertical="top"/>
    </xf>
    <xf numFmtId="4" fontId="16" fillId="3" borderId="25" xfId="0" applyNumberFormat="1" applyFont="1" applyFill="1" applyBorder="1" applyAlignment="1">
      <alignment horizontal="center" vertical="top" wrapText="1"/>
    </xf>
    <xf numFmtId="0" fontId="9" fillId="7" borderId="10" xfId="0" quotePrefix="1" applyFont="1" applyFill="1" applyBorder="1" applyAlignment="1">
      <alignment horizontal="center" vertical="top"/>
    </xf>
    <xf numFmtId="0" fontId="9" fillId="7" borderId="10" xfId="0" quotePrefix="1" applyFont="1" applyFill="1" applyBorder="1" applyAlignment="1">
      <alignment vertical="top" wrapText="1"/>
    </xf>
    <xf numFmtId="4" fontId="9" fillId="7" borderId="10" xfId="0" quotePrefix="1" applyNumberFormat="1" applyFont="1" applyFill="1" applyBorder="1" applyAlignment="1">
      <alignment vertical="top"/>
    </xf>
    <xf numFmtId="4" fontId="9" fillId="7" borderId="11" xfId="0" quotePrefix="1" applyNumberFormat="1" applyFont="1" applyFill="1" applyBorder="1" applyAlignment="1">
      <alignment horizontal="right" vertical="top"/>
    </xf>
    <xf numFmtId="14" fontId="13" fillId="4" borderId="0" xfId="0" applyNumberFormat="1" applyFont="1" applyFill="1" applyAlignment="1">
      <alignment horizontal="left" vertical="top"/>
    </xf>
    <xf numFmtId="0" fontId="9" fillId="0" borderId="10" xfId="0" quotePrefix="1" applyFont="1" applyBorder="1" applyAlignment="1">
      <alignment horizontal="center" vertical="top"/>
    </xf>
    <xf numFmtId="4" fontId="8" fillId="0" borderId="10" xfId="0" quotePrefix="1" applyNumberFormat="1" applyFont="1" applyBorder="1" applyAlignment="1">
      <alignment vertical="top" wrapText="1"/>
    </xf>
    <xf numFmtId="0" fontId="0" fillId="0" borderId="0" xfId="0" applyAlignment="1">
      <alignment vertical="top"/>
    </xf>
    <xf numFmtId="4" fontId="5" fillId="0" borderId="10" xfId="0" applyNumberFormat="1" applyFont="1" applyBorder="1" applyAlignment="1">
      <alignment vertical="top"/>
    </xf>
    <xf numFmtId="0" fontId="0" fillId="0" borderId="0" xfId="0" applyAlignment="1">
      <alignment horizontal="center" vertical="top"/>
    </xf>
    <xf numFmtId="0" fontId="12" fillId="0" borderId="10" xfId="1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4" fontId="8" fillId="0" borderId="4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/>
    </xf>
    <xf numFmtId="14" fontId="11" fillId="0" borderId="0" xfId="0" applyNumberFormat="1" applyFont="1" applyAlignment="1">
      <alignment vertical="top"/>
    </xf>
    <xf numFmtId="0" fontId="11" fillId="0" borderId="0" xfId="0" quotePrefix="1" applyFont="1" applyAlignment="1">
      <alignment horizontal="center" vertical="top"/>
    </xf>
    <xf numFmtId="0" fontId="11" fillId="0" borderId="0" xfId="0" quotePrefix="1" applyFont="1" applyAlignment="1">
      <alignment vertical="top" wrapText="1"/>
    </xf>
    <xf numFmtId="0" fontId="11" fillId="0" borderId="0" xfId="0" applyFont="1" applyAlignment="1">
      <alignment vertical="top" wrapText="1"/>
    </xf>
    <xf numFmtId="4" fontId="11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14" fontId="13" fillId="0" borderId="21" xfId="0" applyNumberFormat="1" applyFont="1" applyBorder="1" applyAlignment="1">
      <alignment vertical="top"/>
    </xf>
    <xf numFmtId="0" fontId="13" fillId="0" borderId="8" xfId="0" quotePrefix="1" applyFont="1" applyBorder="1" applyAlignment="1">
      <alignment horizontal="center" vertical="top"/>
    </xf>
    <xf numFmtId="0" fontId="13" fillId="0" borderId="8" xfId="0" quotePrefix="1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4" fontId="11" fillId="0" borderId="22" xfId="0" applyNumberFormat="1" applyFont="1" applyBorder="1" applyAlignment="1">
      <alignment vertical="top"/>
    </xf>
    <xf numFmtId="0" fontId="13" fillId="0" borderId="8" xfId="0" applyFont="1" applyBorder="1" applyAlignment="1">
      <alignment vertical="top"/>
    </xf>
    <xf numFmtId="14" fontId="13" fillId="0" borderId="0" xfId="0" applyNumberFormat="1" applyFont="1" applyAlignment="1">
      <alignment vertical="top"/>
    </xf>
    <xf numFmtId="0" fontId="13" fillId="0" borderId="0" xfId="0" quotePrefix="1" applyFont="1" applyAlignment="1">
      <alignment horizontal="center" vertical="top"/>
    </xf>
    <xf numFmtId="0" fontId="13" fillId="0" borderId="0" xfId="0" quotePrefix="1" applyFont="1" applyAlignment="1">
      <alignment vertical="top" wrapText="1"/>
    </xf>
    <xf numFmtId="0" fontId="13" fillId="0" borderId="0" xfId="0" applyFont="1" applyAlignment="1">
      <alignment vertical="top"/>
    </xf>
    <xf numFmtId="4" fontId="13" fillId="0" borderId="0" xfId="0" applyNumberFormat="1" applyFont="1" applyAlignment="1">
      <alignment vertical="top"/>
    </xf>
    <xf numFmtId="0" fontId="13" fillId="0" borderId="21" xfId="0" applyFont="1" applyBorder="1" applyAlignment="1">
      <alignment vertical="top"/>
    </xf>
    <xf numFmtId="0" fontId="13" fillId="0" borderId="8" xfId="0" applyFont="1" applyBorder="1" applyAlignment="1">
      <alignment horizontal="center" vertical="top"/>
    </xf>
    <xf numFmtId="0" fontId="13" fillId="0" borderId="8" xfId="0" applyFont="1" applyBorder="1" applyAlignment="1">
      <alignment vertical="top" wrapText="1"/>
    </xf>
    <xf numFmtId="4" fontId="11" fillId="0" borderId="9" xfId="0" applyNumberFormat="1" applyFont="1" applyBorder="1" applyAlignment="1">
      <alignment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vertical="top" wrapText="1"/>
    </xf>
    <xf numFmtId="0" fontId="11" fillId="0" borderId="0" xfId="0" applyFont="1" applyAlignment="1">
      <alignment horizontal="center" vertical="top"/>
    </xf>
    <xf numFmtId="0" fontId="11" fillId="0" borderId="23" xfId="0" applyFont="1" applyBorder="1" applyAlignment="1">
      <alignment vertical="top" wrapText="1"/>
    </xf>
    <xf numFmtId="4" fontId="11" fillId="0" borderId="24" xfId="0" applyNumberFormat="1" applyFont="1" applyBorder="1" applyAlignment="1">
      <alignment vertical="top"/>
    </xf>
    <xf numFmtId="0" fontId="6" fillId="0" borderId="0" xfId="0" applyFont="1" applyAlignment="1">
      <alignment vertical="top"/>
    </xf>
    <xf numFmtId="4" fontId="0" fillId="0" borderId="0" xfId="0" applyNumberFormat="1" applyAlignment="1">
      <alignment vertical="top"/>
    </xf>
    <xf numFmtId="1" fontId="13" fillId="4" borderId="10" xfId="0" applyNumberFormat="1" applyFont="1" applyFill="1" applyBorder="1" applyAlignment="1">
      <alignment horizontal="center" vertical="top"/>
    </xf>
    <xf numFmtId="14" fontId="13" fillId="4" borderId="10" xfId="0" applyNumberFormat="1" applyFont="1" applyFill="1" applyBorder="1" applyAlignment="1">
      <alignment horizontal="left" vertical="top"/>
    </xf>
    <xf numFmtId="14" fontId="0" fillId="0" borderId="0" xfId="0" applyNumberFormat="1" applyAlignment="1">
      <alignment vertical="top"/>
    </xf>
    <xf numFmtId="14" fontId="9" fillId="0" borderId="2" xfId="0" applyNumberFormat="1" applyFont="1" applyBorder="1" applyAlignment="1">
      <alignment vertical="top"/>
    </xf>
    <xf numFmtId="4" fontId="9" fillId="0" borderId="10" xfId="0" applyNumberFormat="1" applyFont="1" applyBorder="1" applyAlignment="1">
      <alignment vertical="top"/>
    </xf>
    <xf numFmtId="4" fontId="9" fillId="0" borderId="11" xfId="0" applyNumberFormat="1" applyFont="1" applyBorder="1" applyAlignment="1">
      <alignment vertical="top"/>
    </xf>
    <xf numFmtId="14" fontId="13" fillId="4" borderId="2" xfId="0" applyNumberFormat="1" applyFont="1" applyFill="1" applyBorder="1" applyAlignment="1">
      <alignment vertical="top"/>
    </xf>
    <xf numFmtId="0" fontId="13" fillId="4" borderId="10" xfId="0" applyFont="1" applyFill="1" applyBorder="1" applyAlignment="1">
      <alignment vertical="top"/>
    </xf>
    <xf numFmtId="4" fontId="13" fillId="4" borderId="10" xfId="0" applyNumberFormat="1" applyFont="1" applyFill="1" applyBorder="1" applyAlignment="1">
      <alignment vertical="top"/>
    </xf>
    <xf numFmtId="4" fontId="13" fillId="4" borderId="11" xfId="0" applyNumberFormat="1" applyFont="1" applyFill="1" applyBorder="1" applyAlignment="1">
      <alignment vertical="top"/>
    </xf>
    <xf numFmtId="4" fontId="13" fillId="4" borderId="0" xfId="0" applyNumberFormat="1" applyFont="1" applyFill="1" applyAlignment="1">
      <alignment vertical="top"/>
    </xf>
    <xf numFmtId="0" fontId="0" fillId="0" borderId="0" xfId="0" applyAlignment="1">
      <alignment horizontal="right" vertical="top"/>
    </xf>
    <xf numFmtId="14" fontId="13" fillId="0" borderId="2" xfId="0" applyNumberFormat="1" applyFont="1" applyBorder="1" applyAlignment="1">
      <alignment vertical="top"/>
    </xf>
    <xf numFmtId="0" fontId="13" fillId="0" borderId="10" xfId="0" quotePrefix="1" applyFont="1" applyBorder="1" applyAlignment="1">
      <alignment horizontal="center" vertical="top"/>
    </xf>
    <xf numFmtId="0" fontId="13" fillId="0" borderId="10" xfId="0" quotePrefix="1" applyFont="1" applyBorder="1" applyAlignment="1">
      <alignment vertical="top" wrapText="1"/>
    </xf>
    <xf numFmtId="4" fontId="13" fillId="0" borderId="10" xfId="0" quotePrefix="1" applyNumberFormat="1" applyFont="1" applyBorder="1" applyAlignment="1">
      <alignment vertical="top"/>
    </xf>
    <xf numFmtId="4" fontId="13" fillId="0" borderId="11" xfId="0" quotePrefix="1" applyNumberFormat="1" applyFont="1" applyBorder="1" applyAlignment="1">
      <alignment horizontal="right" vertical="top"/>
    </xf>
    <xf numFmtId="0" fontId="13" fillId="0" borderId="10" xfId="0" applyFont="1" applyBorder="1" applyAlignment="1">
      <alignment horizontal="center" vertical="top"/>
    </xf>
    <xf numFmtId="0" fontId="13" fillId="0" borderId="10" xfId="0" applyFont="1" applyBorder="1" applyAlignment="1">
      <alignment vertical="top"/>
    </xf>
    <xf numFmtId="0" fontId="13" fillId="0" borderId="10" xfId="0" applyFont="1" applyBorder="1" applyAlignment="1">
      <alignment vertical="top" wrapText="1"/>
    </xf>
    <xf numFmtId="4" fontId="13" fillId="0" borderId="10" xfId="0" applyNumberFormat="1" applyFont="1" applyBorder="1" applyAlignment="1">
      <alignment vertical="top"/>
    </xf>
    <xf numFmtId="4" fontId="13" fillId="0" borderId="11" xfId="0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vertical="top"/>
    </xf>
    <xf numFmtId="0" fontId="13" fillId="0" borderId="19" xfId="0" applyFont="1" applyBorder="1" applyAlignment="1">
      <alignment vertical="top"/>
    </xf>
    <xf numFmtId="0" fontId="13" fillId="0" borderId="19" xfId="0" applyFont="1" applyBorder="1" applyAlignment="1">
      <alignment horizontal="center" vertical="top"/>
    </xf>
    <xf numFmtId="0" fontId="13" fillId="0" borderId="19" xfId="0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4" fontId="11" fillId="0" borderId="19" xfId="0" applyNumberFormat="1" applyFont="1" applyBorder="1" applyAlignment="1">
      <alignment vertical="top"/>
    </xf>
    <xf numFmtId="4" fontId="11" fillId="0" borderId="25" xfId="0" applyNumberFormat="1" applyFont="1" applyBorder="1" applyAlignment="1">
      <alignment vertical="top"/>
    </xf>
    <xf numFmtId="14" fontId="13" fillId="0" borderId="26" xfId="0" applyNumberFormat="1" applyFont="1" applyBorder="1" applyAlignment="1">
      <alignment vertical="top"/>
    </xf>
    <xf numFmtId="14" fontId="13" fillId="0" borderId="10" xfId="0" applyNumberFormat="1" applyFont="1" applyBorder="1" applyAlignment="1">
      <alignment vertical="top"/>
    </xf>
    <xf numFmtId="14" fontId="13" fillId="0" borderId="27" xfId="0" applyNumberFormat="1" applyFont="1" applyBorder="1" applyAlignment="1">
      <alignment vertical="top"/>
    </xf>
    <xf numFmtId="0" fontId="2" fillId="5" borderId="31" xfId="0" applyFont="1" applyFill="1" applyBorder="1" applyAlignment="1">
      <alignment horizontal="center" vertical="top"/>
    </xf>
    <xf numFmtId="0" fontId="2" fillId="5" borderId="31" xfId="0" applyFont="1" applyFill="1" applyBorder="1" applyAlignment="1">
      <alignment horizontal="center" vertical="top" wrapText="1"/>
    </xf>
    <xf numFmtId="165" fontId="10" fillId="8" borderId="0" xfId="0" applyNumberFormat="1" applyFont="1" applyFill="1" applyAlignment="1">
      <alignment horizontal="right" vertical="top"/>
    </xf>
    <xf numFmtId="0" fontId="17" fillId="0" borderId="0" xfId="0" applyFont="1" applyAlignment="1">
      <alignment vertical="top"/>
    </xf>
    <xf numFmtId="8" fontId="17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17" fillId="0" borderId="4" xfId="0" applyFont="1" applyBorder="1" applyAlignment="1">
      <alignment horizontal="center" vertical="top"/>
    </xf>
    <xf numFmtId="0" fontId="17" fillId="0" borderId="4" xfId="0" applyFont="1" applyBorder="1" applyAlignment="1">
      <alignment vertical="top"/>
    </xf>
    <xf numFmtId="165" fontId="21" fillId="0" borderId="0" xfId="0" applyNumberFormat="1" applyFont="1" applyAlignment="1">
      <alignment horizontal="right" vertical="top"/>
    </xf>
    <xf numFmtId="0" fontId="10" fillId="8" borderId="0" xfId="0" applyFont="1" applyFill="1" applyAlignment="1">
      <alignment vertical="top"/>
    </xf>
    <xf numFmtId="0" fontId="2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7" fillId="0" borderId="32" xfId="0" applyFont="1" applyBorder="1" applyAlignment="1">
      <alignment horizontal="center" vertical="top"/>
    </xf>
    <xf numFmtId="0" fontId="17" fillId="0" borderId="14" xfId="0" applyFont="1" applyBorder="1" applyAlignment="1">
      <alignment horizontal="center" vertical="top"/>
    </xf>
    <xf numFmtId="0" fontId="17" fillId="0" borderId="14" xfId="0" applyFont="1" applyBorder="1" applyAlignment="1">
      <alignment vertical="top"/>
    </xf>
    <xf numFmtId="0" fontId="17" fillId="0" borderId="26" xfId="0" applyFont="1" applyBorder="1" applyAlignment="1">
      <alignment horizontal="center" vertical="top"/>
    </xf>
    <xf numFmtId="0" fontId="17" fillId="0" borderId="10" xfId="0" applyFont="1" applyBorder="1" applyAlignment="1">
      <alignment horizontal="center" vertical="top"/>
    </xf>
    <xf numFmtId="0" fontId="17" fillId="0" borderId="10" xfId="0" applyFont="1" applyBorder="1" applyAlignment="1">
      <alignment vertical="top"/>
    </xf>
    <xf numFmtId="165" fontId="17" fillId="0" borderId="33" xfId="0" applyNumberFormat="1" applyFont="1" applyBorder="1" applyAlignment="1">
      <alignment vertical="top"/>
    </xf>
    <xf numFmtId="8" fontId="17" fillId="0" borderId="27" xfId="0" applyNumberFormat="1" applyFont="1" applyBorder="1" applyAlignment="1">
      <alignment vertical="top"/>
    </xf>
    <xf numFmtId="165" fontId="17" fillId="0" borderId="27" xfId="0" applyNumberFormat="1" applyFont="1" applyBorder="1" applyAlignment="1">
      <alignment vertical="top"/>
    </xf>
    <xf numFmtId="8" fontId="20" fillId="0" borderId="5" xfId="0" applyNumberFormat="1" applyFont="1" applyBorder="1" applyAlignment="1">
      <alignment vertical="top"/>
    </xf>
    <xf numFmtId="0" fontId="22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166" fontId="15" fillId="0" borderId="0" xfId="2" applyNumberFormat="1" applyFont="1" applyAlignment="1">
      <alignment horizontal="right" vertical="top"/>
    </xf>
    <xf numFmtId="0" fontId="15" fillId="0" borderId="1" xfId="2" applyFont="1" applyBorder="1" applyAlignment="1">
      <alignment horizontal="center" vertical="top" wrapText="1"/>
    </xf>
    <xf numFmtId="0" fontId="23" fillId="0" borderId="1" xfId="2" applyFont="1" applyBorder="1" applyAlignment="1">
      <alignment vertical="top"/>
    </xf>
    <xf numFmtId="0" fontId="15" fillId="0" borderId="1" xfId="2" applyFont="1" applyBorder="1" applyAlignment="1">
      <alignment vertical="top"/>
    </xf>
    <xf numFmtId="0" fontId="15" fillId="0" borderId="1" xfId="2" applyFont="1" applyBorder="1" applyAlignment="1">
      <alignment horizontal="right" vertical="top"/>
    </xf>
    <xf numFmtId="4" fontId="15" fillId="0" borderId="1" xfId="2" applyNumberFormat="1" applyFont="1" applyBorder="1" applyAlignment="1">
      <alignment horizontal="center" vertical="top"/>
    </xf>
    <xf numFmtId="1" fontId="15" fillId="0" borderId="1" xfId="2" applyNumberFormat="1" applyFont="1" applyBorder="1" applyAlignment="1">
      <alignment horizontal="right" vertical="top"/>
    </xf>
    <xf numFmtId="0" fontId="15" fillId="0" borderId="1" xfId="2" applyFont="1" applyBorder="1" applyAlignment="1">
      <alignment horizontal="center" vertical="top"/>
    </xf>
    <xf numFmtId="0" fontId="15" fillId="0" borderId="1" xfId="2" applyFont="1" applyBorder="1" applyAlignment="1">
      <alignment vertical="top" wrapText="1"/>
    </xf>
    <xf numFmtId="10" fontId="15" fillId="0" borderId="1" xfId="2" applyNumberFormat="1" applyFont="1" applyBorder="1" applyAlignment="1">
      <alignment vertical="top"/>
    </xf>
    <xf numFmtId="4" fontId="15" fillId="0" borderId="1" xfId="2" applyNumberFormat="1" applyFont="1" applyBorder="1" applyAlignment="1">
      <alignment vertical="top"/>
    </xf>
    <xf numFmtId="0" fontId="23" fillId="0" borderId="1" xfId="2" applyFont="1" applyBorder="1" applyAlignment="1">
      <alignment vertical="top" wrapText="1"/>
    </xf>
    <xf numFmtId="10" fontId="23" fillId="0" borderId="1" xfId="2" applyNumberFormat="1" applyFont="1" applyBorder="1" applyAlignment="1">
      <alignment vertical="top"/>
    </xf>
    <xf numFmtId="4" fontId="23" fillId="0" borderId="1" xfId="2" applyNumberFormat="1" applyFont="1" applyBorder="1" applyAlignment="1">
      <alignment vertical="top"/>
    </xf>
    <xf numFmtId="1" fontId="23" fillId="0" borderId="1" xfId="2" applyNumberFormat="1" applyFont="1" applyBorder="1" applyAlignment="1">
      <alignment vertical="top"/>
    </xf>
    <xf numFmtId="1" fontId="15" fillId="0" borderId="1" xfId="2" applyNumberFormat="1" applyFont="1" applyBorder="1" applyAlignment="1">
      <alignment vertical="top"/>
    </xf>
    <xf numFmtId="0" fontId="23" fillId="0" borderId="0" xfId="2" applyFont="1"/>
    <xf numFmtId="1" fontId="23" fillId="0" borderId="0" xfId="2" applyNumberFormat="1" applyFont="1"/>
    <xf numFmtId="8" fontId="17" fillId="0" borderId="33" xfId="0" applyNumberFormat="1" applyFont="1" applyBorder="1" applyAlignment="1">
      <alignment vertical="top"/>
    </xf>
    <xf numFmtId="165" fontId="23" fillId="0" borderId="33" xfId="0" applyNumberFormat="1" applyFont="1" applyBorder="1" applyAlignment="1">
      <alignment vertical="top"/>
    </xf>
    <xf numFmtId="4" fontId="23" fillId="0" borderId="0" xfId="2" applyNumberFormat="1" applyFont="1" applyAlignment="1">
      <alignment vertical="top"/>
    </xf>
    <xf numFmtId="10" fontId="23" fillId="0" borderId="0" xfId="2" applyNumberFormat="1" applyFont="1" applyAlignment="1">
      <alignment vertical="top"/>
    </xf>
    <xf numFmtId="10" fontId="15" fillId="0" borderId="1" xfId="2" applyNumberFormat="1" applyFont="1" applyBorder="1" applyAlignment="1">
      <alignment horizontal="center" vertical="top"/>
    </xf>
    <xf numFmtId="10" fontId="23" fillId="0" borderId="0" xfId="2" applyNumberFormat="1" applyFont="1"/>
    <xf numFmtId="10" fontId="15" fillId="0" borderId="1" xfId="3" applyNumberFormat="1" applyFont="1" applyBorder="1" applyAlignment="1">
      <alignment vertical="top"/>
    </xf>
    <xf numFmtId="4" fontId="15" fillId="4" borderId="1" xfId="2" applyNumberFormat="1" applyFont="1" applyFill="1" applyBorder="1" applyAlignment="1">
      <alignment horizontal="center" vertical="top"/>
    </xf>
    <xf numFmtId="4" fontId="15" fillId="4" borderId="1" xfId="2" applyNumberFormat="1" applyFont="1" applyFill="1" applyBorder="1" applyAlignment="1">
      <alignment vertical="top"/>
    </xf>
    <xf numFmtId="4" fontId="23" fillId="4" borderId="1" xfId="2" applyNumberFormat="1" applyFont="1" applyFill="1" applyBorder="1" applyAlignment="1">
      <alignment vertical="top"/>
    </xf>
    <xf numFmtId="0" fontId="23" fillId="4" borderId="0" xfId="2" applyFont="1" applyFill="1"/>
    <xf numFmtId="166" fontId="15" fillId="0" borderId="0" xfId="2" applyNumberFormat="1" applyFont="1" applyAlignment="1">
      <alignment vertical="top"/>
    </xf>
    <xf numFmtId="0" fontId="23" fillId="0" borderId="0" xfId="2" applyFont="1" applyAlignment="1">
      <alignment vertical="top"/>
    </xf>
    <xf numFmtId="4" fontId="15" fillId="0" borderId="0" xfId="2" applyNumberFormat="1" applyFont="1" applyAlignment="1">
      <alignment horizontal="right" vertical="top"/>
    </xf>
    <xf numFmtId="4" fontId="15" fillId="0" borderId="11" xfId="2" applyNumberFormat="1" applyFont="1" applyBorder="1" applyAlignment="1">
      <alignment horizontal="center" vertical="top" wrapText="1"/>
    </xf>
    <xf numFmtId="4" fontId="15" fillId="0" borderId="1" xfId="2" applyNumberFormat="1" applyFont="1" applyBorder="1" applyAlignment="1">
      <alignment horizontal="right" vertical="top"/>
    </xf>
    <xf numFmtId="3" fontId="23" fillId="0" borderId="1" xfId="2" applyNumberFormat="1" applyFont="1" applyBorder="1" applyAlignment="1">
      <alignment vertical="top"/>
    </xf>
    <xf numFmtId="4" fontId="23" fillId="0" borderId="0" xfId="2" applyNumberFormat="1" applyFont="1"/>
    <xf numFmtId="4" fontId="11" fillId="0" borderId="0" xfId="2" applyNumberFormat="1" applyFont="1" applyAlignment="1">
      <alignment horizontal="left" vertical="top" wrapText="1"/>
    </xf>
    <xf numFmtId="0" fontId="15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23" fillId="4" borderId="0" xfId="2" applyFont="1" applyFill="1" applyAlignment="1">
      <alignment vertical="center"/>
    </xf>
    <xf numFmtId="1" fontId="23" fillId="0" borderId="0" xfId="2" applyNumberFormat="1" applyFont="1" applyAlignment="1">
      <alignment vertical="center"/>
    </xf>
    <xf numFmtId="4" fontId="23" fillId="0" borderId="0" xfId="2" applyNumberFormat="1" applyFont="1" applyAlignment="1">
      <alignment vertical="center"/>
    </xf>
    <xf numFmtId="10" fontId="23" fillId="0" borderId="0" xfId="2" applyNumberFormat="1" applyFont="1" applyAlignment="1">
      <alignment vertical="center"/>
    </xf>
    <xf numFmtId="0" fontId="15" fillId="0" borderId="0" xfId="2" applyFont="1"/>
    <xf numFmtId="0" fontId="25" fillId="0" borderId="0" xfId="2" applyFont="1" applyAlignment="1">
      <alignment vertical="top"/>
    </xf>
    <xf numFmtId="0" fontId="5" fillId="0" borderId="12" xfId="2" applyFont="1" applyBorder="1" applyAlignment="1">
      <alignment horizontal="left" vertical="top" wrapText="1"/>
    </xf>
    <xf numFmtId="0" fontId="15" fillId="0" borderId="0" xfId="2" applyFont="1" applyAlignment="1">
      <alignment horizontal="center" vertical="top"/>
    </xf>
    <xf numFmtId="166" fontId="15" fillId="0" borderId="14" xfId="2" applyNumberFormat="1" applyFont="1" applyBorder="1" applyAlignment="1">
      <alignment vertical="top"/>
    </xf>
    <xf numFmtId="0" fontId="15" fillId="0" borderId="2" xfId="2" applyFont="1" applyBorder="1" applyAlignment="1">
      <alignment horizontal="center" vertical="top"/>
    </xf>
    <xf numFmtId="0" fontId="15" fillId="0" borderId="11" xfId="2" applyFont="1" applyBorder="1" applyAlignment="1">
      <alignment horizontal="center" vertical="top"/>
    </xf>
    <xf numFmtId="0" fontId="15" fillId="0" borderId="2" xfId="2" applyFont="1" applyBorder="1" applyAlignment="1">
      <alignment horizontal="center" vertical="top" wrapText="1"/>
    </xf>
    <xf numFmtId="0" fontId="15" fillId="0" borderId="11" xfId="2" applyFont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7" fillId="2" borderId="5" xfId="0" applyFont="1" applyFill="1" applyBorder="1" applyAlignment="1">
      <alignment horizontal="center" vertical="top"/>
    </xf>
    <xf numFmtId="14" fontId="15" fillId="0" borderId="3" xfId="0" applyNumberFormat="1" applyFont="1" applyBorder="1" applyAlignment="1">
      <alignment horizontal="left" vertical="top"/>
    </xf>
    <xf numFmtId="14" fontId="15" fillId="0" borderId="4" xfId="0" applyNumberFormat="1" applyFont="1" applyBorder="1" applyAlignment="1">
      <alignment horizontal="left" vertical="top"/>
    </xf>
    <xf numFmtId="14" fontId="15" fillId="0" borderId="5" xfId="0" applyNumberFormat="1" applyFont="1" applyBorder="1" applyAlignment="1">
      <alignment horizontal="left" vertical="top"/>
    </xf>
    <xf numFmtId="14" fontId="15" fillId="0" borderId="18" xfId="0" applyNumberFormat="1" applyFont="1" applyBorder="1" applyAlignment="1">
      <alignment horizontal="left" vertical="top"/>
    </xf>
    <xf numFmtId="14" fontId="15" fillId="0" borderId="19" xfId="0" applyNumberFormat="1" applyFont="1" applyBorder="1" applyAlignment="1">
      <alignment horizontal="left" vertical="top"/>
    </xf>
    <xf numFmtId="14" fontId="15" fillId="0" borderId="20" xfId="0" applyNumberFormat="1" applyFont="1" applyBorder="1" applyAlignment="1">
      <alignment horizontal="left" vertical="top"/>
    </xf>
    <xf numFmtId="0" fontId="7" fillId="2" borderId="28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14" fontId="4" fillId="0" borderId="13" xfId="0" applyNumberFormat="1" applyFont="1" applyBorder="1" applyAlignment="1">
      <alignment horizontal="left" vertical="top"/>
    </xf>
    <xf numFmtId="14" fontId="4" fillId="0" borderId="7" xfId="0" applyNumberFormat="1" applyFont="1" applyBorder="1" applyAlignment="1">
      <alignment horizontal="left" vertical="top"/>
    </xf>
    <xf numFmtId="14" fontId="4" fillId="0" borderId="15" xfId="0" applyNumberFormat="1" applyFont="1" applyBorder="1" applyAlignment="1">
      <alignment horizontal="left" vertical="top"/>
    </xf>
    <xf numFmtId="14" fontId="4" fillId="0" borderId="29" xfId="0" applyNumberFormat="1" applyFont="1" applyBorder="1" applyAlignment="1">
      <alignment horizontal="left" vertical="top"/>
    </xf>
    <xf numFmtId="14" fontId="4" fillId="0" borderId="12" xfId="0" applyNumberFormat="1" applyFont="1" applyBorder="1" applyAlignment="1">
      <alignment horizontal="left" vertical="top"/>
    </xf>
    <xf numFmtId="14" fontId="4" fillId="0" borderId="30" xfId="0" applyNumberFormat="1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8" borderId="0" xfId="0" applyFont="1" applyFill="1" applyAlignment="1">
      <alignment horizontal="center" vertical="top"/>
    </xf>
    <xf numFmtId="0" fontId="21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164" fontId="20" fillId="0" borderId="3" xfId="0" applyNumberFormat="1" applyFont="1" applyBorder="1" applyAlignment="1">
      <alignment horizontal="center" vertical="top"/>
    </xf>
    <xf numFmtId="164" fontId="20" fillId="0" borderId="4" xfId="0" applyNumberFormat="1" applyFont="1" applyBorder="1" applyAlignment="1">
      <alignment horizontal="center" vertical="top"/>
    </xf>
    <xf numFmtId="0" fontId="19" fillId="6" borderId="3" xfId="0" applyFont="1" applyFill="1" applyBorder="1" applyAlignment="1">
      <alignment horizontal="center" vertical="top" wrapText="1"/>
    </xf>
    <xf numFmtId="0" fontId="19" fillId="6" borderId="4" xfId="0" applyFont="1" applyFill="1" applyBorder="1" applyAlignment="1">
      <alignment horizontal="center" vertical="top"/>
    </xf>
    <xf numFmtId="0" fontId="19" fillId="6" borderId="5" xfId="0" applyFont="1" applyFill="1" applyBorder="1" applyAlignment="1">
      <alignment horizontal="center" vertical="top"/>
    </xf>
    <xf numFmtId="0" fontId="15" fillId="9" borderId="1" xfId="2" applyFont="1" applyFill="1" applyBorder="1" applyAlignment="1">
      <alignment vertical="top"/>
    </xf>
    <xf numFmtId="4" fontId="15" fillId="9" borderId="1" xfId="2" applyNumberFormat="1" applyFont="1" applyFill="1" applyBorder="1" applyAlignment="1">
      <alignment vertical="top"/>
    </xf>
    <xf numFmtId="10" fontId="15" fillId="9" borderId="1" xfId="2" applyNumberFormat="1" applyFont="1" applyFill="1" applyBorder="1" applyAlignment="1">
      <alignment vertical="top"/>
    </xf>
    <xf numFmtId="1" fontId="15" fillId="9" borderId="1" xfId="2" applyNumberFormat="1" applyFont="1" applyFill="1" applyBorder="1" applyAlignment="1">
      <alignment vertical="top"/>
    </xf>
    <xf numFmtId="4" fontId="23" fillId="9" borderId="1" xfId="2" applyNumberFormat="1" applyFont="1" applyFill="1" applyBorder="1" applyAlignment="1">
      <alignment vertical="top"/>
    </xf>
  </cellXfs>
  <cellStyles count="4">
    <cellStyle name="Procent" xfId="3" builtinId="5"/>
    <cellStyle name="Standaard" xfId="0" builtinId="0"/>
    <cellStyle name="Standaard 2" xfId="2" xr:uid="{00000000-0005-0000-0000-000001000000}"/>
    <cellStyle name="Standaard_Blad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tabSelected="1" zoomScale="90" zoomScaleNormal="90" zoomScaleSheetLayoutView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L5" sqref="L5"/>
    </sheetView>
  </sheetViews>
  <sheetFormatPr defaultColWidth="9.109375" defaultRowHeight="13.8" x14ac:dyDescent="0.3"/>
  <cols>
    <col min="1" max="1" width="53.109375" style="167" customWidth="1"/>
    <col min="2" max="2" width="18.33203125" style="167" bestFit="1" customWidth="1"/>
    <col min="3" max="3" width="12.6640625" style="167" customWidth="1"/>
    <col min="4" max="4" width="17.5546875" style="179" bestFit="1" customWidth="1"/>
    <col min="5" max="5" width="12.6640625" style="167" customWidth="1"/>
    <col min="6" max="6" width="9.88671875" style="168" bestFit="1" customWidth="1"/>
    <col min="7" max="7" width="15.6640625" style="167" customWidth="1"/>
    <col min="8" max="8" width="12.6640625" style="167" customWidth="1"/>
    <col min="9" max="9" width="17.5546875" style="186" bestFit="1" customWidth="1"/>
    <col min="10" max="10" width="12.88671875" style="167" customWidth="1"/>
    <col min="11" max="11" width="15.6640625" style="186" bestFit="1" customWidth="1"/>
    <col min="12" max="12" width="17.109375" style="167" customWidth="1"/>
    <col min="13" max="13" width="13.6640625" style="174" customWidth="1"/>
    <col min="14" max="14" width="17.109375" style="167" customWidth="1"/>
    <col min="15" max="15" width="11.88671875" style="167" bestFit="1" customWidth="1"/>
    <col min="16" max="16384" width="9.109375" style="167"/>
  </cols>
  <sheetData>
    <row r="1" spans="1:15" s="181" customFormat="1" ht="15.9" customHeight="1" x14ac:dyDescent="0.3">
      <c r="A1" s="197" t="s">
        <v>428</v>
      </c>
      <c r="B1" s="197"/>
      <c r="C1" s="197"/>
      <c r="D1" s="197"/>
      <c r="E1" s="197"/>
      <c r="F1" s="197"/>
      <c r="G1" s="197"/>
      <c r="H1" s="197"/>
      <c r="I1" s="197"/>
      <c r="J1" s="151">
        <v>45407</v>
      </c>
      <c r="K1" s="182"/>
      <c r="M1" s="172"/>
    </row>
    <row r="2" spans="1:15" s="181" customFormat="1" ht="15.9" customHeight="1" x14ac:dyDescent="0.3">
      <c r="B2" s="198"/>
      <c r="C2" s="198"/>
      <c r="D2" s="198"/>
      <c r="E2" s="198"/>
      <c r="F2" s="198"/>
      <c r="G2" s="198"/>
      <c r="H2" s="198"/>
      <c r="I2" s="198"/>
      <c r="J2" s="198"/>
      <c r="K2" s="171"/>
      <c r="L2" s="180"/>
      <c r="M2" s="172"/>
      <c r="N2" s="180"/>
    </row>
    <row r="3" spans="1:15" s="181" customFormat="1" ht="54" customHeight="1" x14ac:dyDescent="0.3">
      <c r="A3" s="152" t="s">
        <v>0</v>
      </c>
      <c r="B3" s="199" t="s">
        <v>1</v>
      </c>
      <c r="C3" s="200"/>
      <c r="D3" s="201" t="s">
        <v>2</v>
      </c>
      <c r="E3" s="202"/>
      <c r="F3" s="156" t="s">
        <v>3</v>
      </c>
      <c r="G3" s="201" t="s">
        <v>431</v>
      </c>
      <c r="H3" s="202"/>
      <c r="I3" s="199" t="s">
        <v>4</v>
      </c>
      <c r="J3" s="200"/>
      <c r="K3" s="183" t="s">
        <v>5</v>
      </c>
      <c r="L3" s="152" t="s">
        <v>6</v>
      </c>
      <c r="M3" s="152" t="s">
        <v>7</v>
      </c>
      <c r="N3" s="152" t="s">
        <v>429</v>
      </c>
    </row>
    <row r="4" spans="1:15" s="181" customFormat="1" ht="17.100000000000001" customHeight="1" x14ac:dyDescent="0.3">
      <c r="A4" s="153"/>
      <c r="B4" s="154"/>
      <c r="C4" s="155" t="s">
        <v>8</v>
      </c>
      <c r="D4" s="176"/>
      <c r="E4" s="155" t="s">
        <v>8</v>
      </c>
      <c r="F4" s="157"/>
      <c r="G4" s="158"/>
      <c r="H4" s="155" t="s">
        <v>8</v>
      </c>
      <c r="I4" s="156"/>
      <c r="J4" s="155" t="s">
        <v>8</v>
      </c>
      <c r="K4" s="184"/>
      <c r="L4" s="158"/>
      <c r="M4" s="173"/>
      <c r="N4" s="158"/>
    </row>
    <row r="5" spans="1:15" s="181" customFormat="1" ht="17.100000000000001" customHeight="1" x14ac:dyDescent="0.3">
      <c r="A5" s="159" t="s">
        <v>9</v>
      </c>
      <c r="B5" s="161">
        <v>87630435</v>
      </c>
      <c r="C5" s="160">
        <v>1</v>
      </c>
      <c r="D5" s="177">
        <v>96838957.61999999</v>
      </c>
      <c r="E5" s="160">
        <v>1.1050836118752576</v>
      </c>
      <c r="F5" s="166">
        <v>94</v>
      </c>
      <c r="G5" s="161">
        <v>-9208522.6199999899</v>
      </c>
      <c r="H5" s="160">
        <v>-0.10508361187525761</v>
      </c>
      <c r="I5" s="161">
        <v>83830274.109999999</v>
      </c>
      <c r="J5" s="160">
        <v>0.86566683667696431</v>
      </c>
      <c r="K5" s="161">
        <v>3854825.8099999996</v>
      </c>
      <c r="L5" s="161">
        <v>92984131.810000002</v>
      </c>
      <c r="M5" s="160">
        <v>1.0610940343956983</v>
      </c>
      <c r="N5" s="164">
        <v>-5353696.8100000024</v>
      </c>
      <c r="O5" s="171"/>
    </row>
    <row r="6" spans="1:15" s="181" customFormat="1" ht="17.100000000000001" customHeight="1" x14ac:dyDescent="0.3">
      <c r="A6" s="162" t="s">
        <v>10</v>
      </c>
      <c r="B6" s="164">
        <v>32422565</v>
      </c>
      <c r="C6" s="163">
        <v>1</v>
      </c>
      <c r="D6" s="164">
        <v>39399944.020000003</v>
      </c>
      <c r="E6" s="163">
        <v>1.2152013272238025</v>
      </c>
      <c r="F6" s="165">
        <v>45</v>
      </c>
      <c r="G6" s="164">
        <v>-6977379.0200000033</v>
      </c>
      <c r="H6" s="163">
        <v>-0.21520132722380242</v>
      </c>
      <c r="I6" s="164">
        <v>30852114.809999999</v>
      </c>
      <c r="J6" s="160">
        <v>0.78304971180514882</v>
      </c>
      <c r="K6" s="164">
        <v>1942446.46</v>
      </c>
      <c r="L6" s="164">
        <v>37457497.560000002</v>
      </c>
      <c r="M6" s="163">
        <v>1.155291000573212</v>
      </c>
      <c r="N6" s="164">
        <v>-5034932.5600000024</v>
      </c>
    </row>
    <row r="7" spans="1:15" s="181" customFormat="1" ht="17.100000000000001" customHeight="1" x14ac:dyDescent="0.3">
      <c r="A7" s="162" t="s">
        <v>11</v>
      </c>
      <c r="B7" s="164">
        <v>4642091</v>
      </c>
      <c r="C7" s="163">
        <v>1</v>
      </c>
      <c r="D7" s="164">
        <v>4580632.51</v>
      </c>
      <c r="E7" s="163">
        <v>0.98676060206488836</v>
      </c>
      <c r="F7" s="165">
        <v>10</v>
      </c>
      <c r="G7" s="164">
        <v>61458.490000000224</v>
      </c>
      <c r="H7" s="163">
        <v>1.3239397935111618E-2</v>
      </c>
      <c r="I7" s="164">
        <v>3854164.73</v>
      </c>
      <c r="J7" s="160">
        <v>0.84140448324242456</v>
      </c>
      <c r="K7" s="164">
        <v>535560.56999999995</v>
      </c>
      <c r="L7" s="164">
        <v>4045071.94</v>
      </c>
      <c r="M7" s="163">
        <v>0.87139005676536718</v>
      </c>
      <c r="N7" s="164">
        <v>597019.06000000006</v>
      </c>
      <c r="O7" s="171"/>
    </row>
    <row r="8" spans="1:15" s="181" customFormat="1" ht="17.100000000000001" customHeight="1" x14ac:dyDescent="0.3">
      <c r="A8" s="162" t="s">
        <v>12</v>
      </c>
      <c r="B8" s="164">
        <v>35322192</v>
      </c>
      <c r="C8" s="163">
        <v>1</v>
      </c>
      <c r="D8" s="164">
        <v>36968003.850000001</v>
      </c>
      <c r="E8" s="163">
        <v>1.0465942728016426</v>
      </c>
      <c r="F8" s="165">
        <v>16</v>
      </c>
      <c r="G8" s="164">
        <v>-1645811.8500000015</v>
      </c>
      <c r="H8" s="163">
        <v>-4.6594272801642703E-2</v>
      </c>
      <c r="I8" s="164">
        <v>34573064.880000003</v>
      </c>
      <c r="J8" s="160">
        <v>0.93521589697627128</v>
      </c>
      <c r="K8" s="164">
        <v>1231576.92</v>
      </c>
      <c r="L8" s="164">
        <v>35736426.93</v>
      </c>
      <c r="M8" s="163">
        <v>1.011727327964244</v>
      </c>
      <c r="N8" s="164">
        <v>-414234.9299999997</v>
      </c>
    </row>
    <row r="9" spans="1:15" s="181" customFormat="1" ht="17.100000000000001" customHeight="1" x14ac:dyDescent="0.3">
      <c r="A9" s="162" t="s">
        <v>13</v>
      </c>
      <c r="B9" s="164">
        <v>15243587</v>
      </c>
      <c r="C9" s="163">
        <v>1</v>
      </c>
      <c r="D9" s="164">
        <v>15890377.24</v>
      </c>
      <c r="E9" s="163">
        <v>1.042430317746079</v>
      </c>
      <c r="F9" s="165">
        <v>23</v>
      </c>
      <c r="G9" s="164">
        <v>-646790.24000000022</v>
      </c>
      <c r="H9" s="163">
        <v>-4.2430317746079069E-2</v>
      </c>
      <c r="I9" s="164">
        <v>14550929.689999999</v>
      </c>
      <c r="J9" s="160">
        <v>0.91570700117626658</v>
      </c>
      <c r="K9" s="164">
        <v>145241.85999999999</v>
      </c>
      <c r="L9" s="164">
        <v>15745135.380000001</v>
      </c>
      <c r="M9" s="163">
        <v>1.0329022545677733</v>
      </c>
      <c r="N9" s="164">
        <v>-501548.38000000082</v>
      </c>
    </row>
    <row r="10" spans="1:15" s="181" customFormat="1" ht="17.100000000000001" customHeight="1" x14ac:dyDescent="0.3">
      <c r="A10" s="162"/>
      <c r="B10" s="164"/>
      <c r="C10" s="163"/>
      <c r="D10" s="178"/>
      <c r="E10" s="163"/>
      <c r="F10" s="165"/>
      <c r="G10" s="164"/>
      <c r="H10" s="163"/>
      <c r="I10" s="164"/>
      <c r="J10" s="160" t="s">
        <v>14</v>
      </c>
      <c r="K10" s="161"/>
      <c r="L10" s="185"/>
      <c r="M10" s="163"/>
      <c r="N10" s="164"/>
    </row>
    <row r="11" spans="1:15" s="181" customFormat="1" ht="17.100000000000001" customHeight="1" x14ac:dyDescent="0.3">
      <c r="A11" s="159" t="s">
        <v>15</v>
      </c>
      <c r="B11" s="161">
        <v>28875995</v>
      </c>
      <c r="C11" s="160">
        <v>1</v>
      </c>
      <c r="D11" s="177">
        <v>29147531.310000002</v>
      </c>
      <c r="E11" s="160">
        <v>1.0094035308566858</v>
      </c>
      <c r="F11" s="166">
        <v>109</v>
      </c>
      <c r="G11" s="161">
        <v>-271536.31000000238</v>
      </c>
      <c r="H11" s="160">
        <v>-9.4035308566857139E-3</v>
      </c>
      <c r="I11" s="161">
        <v>24068161.390000001</v>
      </c>
      <c r="J11" s="160">
        <v>0.82573584479666173</v>
      </c>
      <c r="K11" s="161">
        <v>4442874.5900000008</v>
      </c>
      <c r="L11" s="161">
        <v>24704656.720000003</v>
      </c>
      <c r="M11" s="160">
        <v>0.85554304604914921</v>
      </c>
      <c r="N11" s="164">
        <v>4171338.2799999975</v>
      </c>
    </row>
    <row r="12" spans="1:15" s="181" customFormat="1" ht="17.100000000000001" customHeight="1" x14ac:dyDescent="0.3">
      <c r="A12" s="162" t="s">
        <v>10</v>
      </c>
      <c r="B12" s="164">
        <v>13451056</v>
      </c>
      <c r="C12" s="163">
        <v>1</v>
      </c>
      <c r="D12" s="178">
        <v>14325321.220000001</v>
      </c>
      <c r="E12" s="163">
        <v>1.0649960285645974</v>
      </c>
      <c r="F12" s="165">
        <v>65</v>
      </c>
      <c r="G12" s="164">
        <v>-874265.22000000067</v>
      </c>
      <c r="H12" s="163">
        <v>-6.4996028564597505E-2</v>
      </c>
      <c r="I12" s="164">
        <v>12923194.529999999</v>
      </c>
      <c r="J12" s="160">
        <v>0.9021224956517937</v>
      </c>
      <c r="K12" s="164">
        <v>1495131.12</v>
      </c>
      <c r="L12" s="164">
        <v>12830190.100000001</v>
      </c>
      <c r="M12" s="163">
        <v>0.9538425904999579</v>
      </c>
      <c r="N12" s="164">
        <v>620865.89999999851</v>
      </c>
    </row>
    <row r="13" spans="1:15" s="181" customFormat="1" ht="17.100000000000001" customHeight="1" x14ac:dyDescent="0.3">
      <c r="A13" s="162" t="s">
        <v>11</v>
      </c>
      <c r="B13" s="164">
        <v>1405610</v>
      </c>
      <c r="C13" s="163">
        <v>1</v>
      </c>
      <c r="D13" s="178">
        <v>1503078.68</v>
      </c>
      <c r="E13" s="163">
        <v>1.069342619930137</v>
      </c>
      <c r="F13" s="165">
        <v>8</v>
      </c>
      <c r="G13" s="164">
        <v>-97468.679999999935</v>
      </c>
      <c r="H13" s="163">
        <v>-6.9342619930137045E-2</v>
      </c>
      <c r="I13" s="164">
        <v>1274281.56</v>
      </c>
      <c r="J13" s="160">
        <v>0.847781009042055</v>
      </c>
      <c r="K13" s="164">
        <v>228797.12</v>
      </c>
      <c r="L13" s="164">
        <v>1274281.56</v>
      </c>
      <c r="M13" s="163">
        <v>0.90656836533604634</v>
      </c>
      <c r="N13" s="164">
        <v>131328.43999999994</v>
      </c>
    </row>
    <row r="14" spans="1:15" s="181" customFormat="1" ht="17.100000000000001" customHeight="1" x14ac:dyDescent="0.3">
      <c r="A14" s="162" t="s">
        <v>12</v>
      </c>
      <c r="B14" s="164">
        <v>9032156</v>
      </c>
      <c r="C14" s="163">
        <v>1</v>
      </c>
      <c r="D14" s="178">
        <v>8137546.9500000002</v>
      </c>
      <c r="E14" s="163">
        <v>0.90095287880324482</v>
      </c>
      <c r="F14" s="165">
        <v>17</v>
      </c>
      <c r="G14" s="164">
        <v>894609.04999999981</v>
      </c>
      <c r="H14" s="163">
        <v>9.9047121196755211E-2</v>
      </c>
      <c r="I14" s="164">
        <v>5755941</v>
      </c>
      <c r="J14" s="160">
        <v>0.70733121853140279</v>
      </c>
      <c r="K14" s="164">
        <v>2381605.9500000002</v>
      </c>
      <c r="L14" s="164">
        <v>5755941</v>
      </c>
      <c r="M14" s="163">
        <v>0.6372720976032743</v>
      </c>
      <c r="N14" s="164">
        <v>3276215</v>
      </c>
    </row>
    <row r="15" spans="1:15" s="181" customFormat="1" ht="17.100000000000001" customHeight="1" x14ac:dyDescent="0.3">
      <c r="A15" s="162" t="s">
        <v>13</v>
      </c>
      <c r="B15" s="164">
        <v>4987173</v>
      </c>
      <c r="C15" s="163">
        <v>1</v>
      </c>
      <c r="D15" s="178">
        <v>5181584.46</v>
      </c>
      <c r="E15" s="163">
        <v>1.038982297185199</v>
      </c>
      <c r="F15" s="165">
        <v>19</v>
      </c>
      <c r="G15" s="164">
        <v>-194411.45999999996</v>
      </c>
      <c r="H15" s="163">
        <v>-3.8982297185198904E-2</v>
      </c>
      <c r="I15" s="164">
        <v>4114744.3</v>
      </c>
      <c r="J15" s="160">
        <v>0.79410927907561302</v>
      </c>
      <c r="K15" s="164">
        <v>337340.4</v>
      </c>
      <c r="L15" s="164">
        <v>4844244.0599999996</v>
      </c>
      <c r="M15" s="163">
        <v>0.9713406894045985</v>
      </c>
      <c r="N15" s="164">
        <v>142928.94000000041</v>
      </c>
    </row>
    <row r="16" spans="1:15" s="181" customFormat="1" ht="17.100000000000001" customHeight="1" x14ac:dyDescent="0.3">
      <c r="A16" s="162"/>
      <c r="B16" s="164"/>
      <c r="C16" s="163"/>
      <c r="D16" s="178"/>
      <c r="E16" s="163"/>
      <c r="F16" s="165"/>
      <c r="G16" s="164"/>
      <c r="H16" s="163"/>
      <c r="I16" s="164"/>
      <c r="J16" s="160" t="s">
        <v>14</v>
      </c>
      <c r="K16" s="161"/>
      <c r="L16" s="185"/>
      <c r="M16" s="163"/>
      <c r="N16" s="164"/>
    </row>
    <row r="17" spans="1:14" s="181" customFormat="1" ht="17.100000000000001" customHeight="1" x14ac:dyDescent="0.3">
      <c r="A17" s="159" t="s">
        <v>16</v>
      </c>
      <c r="B17" s="161">
        <v>35210590</v>
      </c>
      <c r="C17" s="160">
        <v>1</v>
      </c>
      <c r="D17" s="177">
        <v>35743934.859999999</v>
      </c>
      <c r="E17" s="160">
        <v>1.0151472855183625</v>
      </c>
      <c r="F17" s="166">
        <v>55</v>
      </c>
      <c r="G17" s="161">
        <v>-533344.8599999994</v>
      </c>
      <c r="H17" s="160">
        <v>-1.5147285518362499E-2</v>
      </c>
      <c r="I17" s="161">
        <v>31069096.059999999</v>
      </c>
      <c r="J17" s="160">
        <v>0.86921308976445466</v>
      </c>
      <c r="K17" s="161">
        <v>2692937.43</v>
      </c>
      <c r="L17" s="161">
        <v>33050997.43</v>
      </c>
      <c r="M17" s="160">
        <v>0.93866639070802282</v>
      </c>
      <c r="N17" s="164">
        <v>2159592.5700000003</v>
      </c>
    </row>
    <row r="18" spans="1:14" s="181" customFormat="1" ht="17.100000000000001" customHeight="1" x14ac:dyDescent="0.3">
      <c r="A18" s="162" t="s">
        <v>10</v>
      </c>
      <c r="B18" s="164">
        <v>28986652</v>
      </c>
      <c r="C18" s="163">
        <v>1</v>
      </c>
      <c r="D18" s="178">
        <v>29266349.469999999</v>
      </c>
      <c r="E18" s="163">
        <v>1.0096491816302207</v>
      </c>
      <c r="F18" s="165">
        <v>44</v>
      </c>
      <c r="G18" s="164">
        <v>-279697.46999999881</v>
      </c>
      <c r="H18" s="163">
        <v>-9.6491816302206549E-3</v>
      </c>
      <c r="I18" s="164">
        <v>25760280.190000001</v>
      </c>
      <c r="J18" s="160">
        <v>0.88020134579497322</v>
      </c>
      <c r="K18" s="164">
        <v>2150258.86</v>
      </c>
      <c r="L18" s="164">
        <v>27116090.609999999</v>
      </c>
      <c r="M18" s="163">
        <v>0.93546818066467285</v>
      </c>
      <c r="N18" s="164">
        <v>1870561.3900000006</v>
      </c>
    </row>
    <row r="19" spans="1:14" s="181" customFormat="1" ht="17.100000000000001" customHeight="1" x14ac:dyDescent="0.3">
      <c r="A19" s="162" t="s">
        <v>11</v>
      </c>
      <c r="B19" s="164">
        <v>3480351</v>
      </c>
      <c r="C19" s="163">
        <v>1</v>
      </c>
      <c r="D19" s="178">
        <v>3650604.8</v>
      </c>
      <c r="E19" s="163">
        <v>1.0489185717187719</v>
      </c>
      <c r="F19" s="165">
        <v>6</v>
      </c>
      <c r="G19" s="164">
        <v>-170253.79999999981</v>
      </c>
      <c r="H19" s="163">
        <v>-4.8918571718771987E-2</v>
      </c>
      <c r="I19" s="164">
        <v>3085544.97</v>
      </c>
      <c r="J19" s="160">
        <v>0.84521473537754632</v>
      </c>
      <c r="K19" s="164">
        <v>488936.16</v>
      </c>
      <c r="L19" s="164">
        <v>3161668.6399999997</v>
      </c>
      <c r="M19" s="163">
        <v>0.90843384474726818</v>
      </c>
      <c r="N19" s="164">
        <v>318682.36000000034</v>
      </c>
    </row>
    <row r="20" spans="1:14" s="181" customFormat="1" ht="17.100000000000001" customHeight="1" x14ac:dyDescent="0.3">
      <c r="A20" s="162" t="s">
        <v>12</v>
      </c>
      <c r="B20" s="164">
        <v>1000000</v>
      </c>
      <c r="C20" s="163">
        <v>1</v>
      </c>
      <c r="D20" s="178">
        <v>1000000</v>
      </c>
      <c r="E20" s="163">
        <v>1</v>
      </c>
      <c r="F20" s="165">
        <v>1</v>
      </c>
      <c r="G20" s="164">
        <v>0</v>
      </c>
      <c r="H20" s="163">
        <v>0</v>
      </c>
      <c r="I20" s="164">
        <v>1000000</v>
      </c>
      <c r="J20" s="160">
        <v>1</v>
      </c>
      <c r="K20" s="164">
        <v>0</v>
      </c>
      <c r="L20" s="164">
        <v>1000000</v>
      </c>
      <c r="M20" s="163">
        <v>1</v>
      </c>
      <c r="N20" s="164">
        <v>0</v>
      </c>
    </row>
    <row r="21" spans="1:14" s="181" customFormat="1" ht="17.100000000000001" customHeight="1" x14ac:dyDescent="0.3">
      <c r="A21" s="162" t="s">
        <v>13</v>
      </c>
      <c r="B21" s="164">
        <v>1743587</v>
      </c>
      <c r="C21" s="163">
        <v>1</v>
      </c>
      <c r="D21" s="178">
        <v>1826980.59</v>
      </c>
      <c r="E21" s="163">
        <v>1.0478287518775948</v>
      </c>
      <c r="F21" s="165">
        <v>4</v>
      </c>
      <c r="G21" s="164">
        <v>-83393.590000000084</v>
      </c>
      <c r="H21" s="163">
        <v>-4.7828751877594916E-2</v>
      </c>
      <c r="I21" s="164">
        <v>1223270.8999999999</v>
      </c>
      <c r="J21" s="160">
        <v>0.66955878277831071</v>
      </c>
      <c r="K21" s="164">
        <v>53742.41</v>
      </c>
      <c r="L21" s="164">
        <v>1773238.1800000002</v>
      </c>
      <c r="M21" s="163">
        <v>1.0170058505827355</v>
      </c>
      <c r="N21" s="164">
        <v>-29651.180000000168</v>
      </c>
    </row>
    <row r="22" spans="1:14" s="181" customFormat="1" ht="17.100000000000001" customHeight="1" x14ac:dyDescent="0.3">
      <c r="A22" s="162"/>
      <c r="B22" s="164"/>
      <c r="C22" s="163"/>
      <c r="D22" s="178"/>
      <c r="E22" s="163"/>
      <c r="F22" s="165"/>
      <c r="G22" s="164"/>
      <c r="H22" s="163"/>
      <c r="I22" s="161"/>
      <c r="J22" s="160" t="s">
        <v>14</v>
      </c>
      <c r="K22" s="161"/>
      <c r="L22" s="164"/>
      <c r="M22" s="163"/>
      <c r="N22" s="164"/>
    </row>
    <row r="23" spans="1:14" s="181" customFormat="1" ht="17.100000000000001" customHeight="1" x14ac:dyDescent="0.3">
      <c r="A23" s="159" t="s">
        <v>17</v>
      </c>
      <c r="B23" s="161">
        <v>16932469</v>
      </c>
      <c r="C23" s="160">
        <v>1</v>
      </c>
      <c r="D23" s="177">
        <v>18923520.760000002</v>
      </c>
      <c r="E23" s="160">
        <v>1.1175877989205238</v>
      </c>
      <c r="F23" s="166">
        <v>19</v>
      </c>
      <c r="G23" s="161">
        <v>-1991051.7600000016</v>
      </c>
      <c r="H23" s="160">
        <v>-0.11758779892052373</v>
      </c>
      <c r="I23" s="161">
        <v>14298958.779999999</v>
      </c>
      <c r="J23" s="160">
        <v>0.7556183102155456</v>
      </c>
      <c r="K23" s="161">
        <v>2075228.91</v>
      </c>
      <c r="L23" s="161">
        <v>16848291.850000001</v>
      </c>
      <c r="M23" s="160">
        <v>0.99502865471066282</v>
      </c>
      <c r="N23" s="164">
        <v>84177.14999999851</v>
      </c>
    </row>
    <row r="24" spans="1:14" s="181" customFormat="1" ht="17.100000000000001" customHeight="1" x14ac:dyDescent="0.3">
      <c r="A24" s="162"/>
      <c r="B24" s="164"/>
      <c r="C24" s="163"/>
      <c r="D24" s="178"/>
      <c r="E24" s="163"/>
      <c r="F24" s="165"/>
      <c r="G24" s="164"/>
      <c r="H24" s="163"/>
      <c r="I24" s="161"/>
      <c r="J24" s="160" t="s">
        <v>14</v>
      </c>
      <c r="K24" s="161"/>
      <c r="L24" s="164"/>
      <c r="M24" s="163"/>
      <c r="N24" s="164"/>
    </row>
    <row r="25" spans="1:14" s="181" customFormat="1" ht="17.100000000000001" customHeight="1" x14ac:dyDescent="0.3">
      <c r="A25" s="159" t="s">
        <v>18</v>
      </c>
      <c r="B25" s="161">
        <v>6942610</v>
      </c>
      <c r="C25" s="160">
        <v>1</v>
      </c>
      <c r="D25" s="177">
        <v>6935448.8700000001</v>
      </c>
      <c r="E25" s="160">
        <v>0.99896852480551268</v>
      </c>
      <c r="F25" s="166">
        <v>9</v>
      </c>
      <c r="G25" s="161">
        <v>7161.1299999998882</v>
      </c>
      <c r="H25" s="160">
        <v>1.0314751944873596E-3</v>
      </c>
      <c r="I25" s="161">
        <v>6757990.0099999998</v>
      </c>
      <c r="J25" s="160">
        <v>0.97441277942836302</v>
      </c>
      <c r="K25" s="161">
        <v>176605.91</v>
      </c>
      <c r="L25" s="161">
        <v>6758842.96</v>
      </c>
      <c r="M25" s="160">
        <v>0.9735305540711634</v>
      </c>
      <c r="N25" s="164">
        <v>183767.04000000004</v>
      </c>
    </row>
    <row r="26" spans="1:14" s="181" customFormat="1" ht="17.100000000000001" customHeight="1" x14ac:dyDescent="0.3">
      <c r="A26" s="159"/>
      <c r="B26" s="161"/>
      <c r="C26" s="160"/>
      <c r="D26" s="177"/>
      <c r="E26" s="160"/>
      <c r="F26" s="166"/>
      <c r="G26" s="161"/>
      <c r="H26" s="160"/>
      <c r="I26" s="161"/>
      <c r="J26" s="160"/>
      <c r="K26" s="161"/>
      <c r="L26" s="161"/>
      <c r="M26" s="160"/>
      <c r="N26" s="164"/>
    </row>
    <row r="27" spans="1:14" s="181" customFormat="1" ht="17.100000000000001" customHeight="1" x14ac:dyDescent="0.3">
      <c r="A27" s="159" t="s">
        <v>19</v>
      </c>
      <c r="B27" s="161">
        <v>31848903</v>
      </c>
      <c r="C27" s="160">
        <v>1</v>
      </c>
      <c r="D27" s="177">
        <v>32891043.5</v>
      </c>
      <c r="E27" s="160">
        <v>1.0327213938891395</v>
      </c>
      <c r="F27" s="166">
        <v>30</v>
      </c>
      <c r="G27" s="161">
        <v>-1042140.5</v>
      </c>
      <c r="H27" s="160">
        <v>-3.2721393889139604E-2</v>
      </c>
      <c r="I27" s="161">
        <v>14595611</v>
      </c>
      <c r="J27" s="160">
        <v>0.44375639830338615</v>
      </c>
      <c r="K27" s="161">
        <v>931165.13</v>
      </c>
      <c r="L27" s="161">
        <v>31959878.370000001</v>
      </c>
      <c r="M27" s="160">
        <v>1.0034844330431099</v>
      </c>
      <c r="N27" s="164">
        <v>-110975.37000000104</v>
      </c>
    </row>
    <row r="28" spans="1:14" s="181" customFormat="1" ht="17.100000000000001" customHeight="1" x14ac:dyDescent="0.3">
      <c r="A28" s="159"/>
      <c r="B28" s="161"/>
      <c r="C28" s="160"/>
      <c r="D28" s="177"/>
      <c r="E28" s="160"/>
      <c r="F28" s="166"/>
      <c r="G28" s="161"/>
      <c r="H28" s="160"/>
      <c r="I28" s="161"/>
      <c r="J28" s="160"/>
      <c r="K28" s="161"/>
      <c r="L28" s="161"/>
      <c r="M28" s="160"/>
      <c r="N28" s="164"/>
    </row>
    <row r="29" spans="1:14" s="195" customFormat="1" ht="17.100000000000001" customHeight="1" x14ac:dyDescent="0.3">
      <c r="A29" s="159" t="s">
        <v>20</v>
      </c>
      <c r="B29" s="161">
        <v>1327038</v>
      </c>
      <c r="C29" s="160">
        <v>1</v>
      </c>
      <c r="D29" s="177">
        <v>1327038</v>
      </c>
      <c r="E29" s="160">
        <v>1</v>
      </c>
      <c r="F29" s="166">
        <v>1</v>
      </c>
      <c r="G29" s="161">
        <v>0</v>
      </c>
      <c r="H29" s="160">
        <v>0</v>
      </c>
      <c r="I29" s="161">
        <v>200145.86499999999</v>
      </c>
      <c r="J29" s="160">
        <v>0.15082150247393067</v>
      </c>
      <c r="K29" s="161">
        <v>0</v>
      </c>
      <c r="L29" s="161">
        <v>1327038</v>
      </c>
      <c r="M29" s="160">
        <v>1</v>
      </c>
      <c r="N29" s="164">
        <v>0</v>
      </c>
    </row>
    <row r="30" spans="1:14" s="181" customFormat="1" ht="17.100000000000001" customHeight="1" x14ac:dyDescent="0.3">
      <c r="A30" s="162"/>
      <c r="B30" s="164"/>
      <c r="C30" s="163"/>
      <c r="D30" s="178"/>
      <c r="E30" s="163"/>
      <c r="F30" s="166"/>
      <c r="G30" s="164"/>
      <c r="H30" s="163"/>
      <c r="I30" s="164"/>
      <c r="J30" s="160" t="s">
        <v>14</v>
      </c>
      <c r="K30" s="161"/>
      <c r="L30" s="164"/>
      <c r="M30" s="163"/>
      <c r="N30" s="164"/>
    </row>
    <row r="31" spans="1:14" s="181" customFormat="1" ht="17.100000000000001" customHeight="1" x14ac:dyDescent="0.3">
      <c r="A31" s="233" t="s">
        <v>21</v>
      </c>
      <c r="B31" s="234">
        <v>208768040</v>
      </c>
      <c r="C31" s="235">
        <v>1</v>
      </c>
      <c r="D31" s="234">
        <v>221807474.91999999</v>
      </c>
      <c r="E31" s="235">
        <v>1.0624589612471333</v>
      </c>
      <c r="F31" s="236">
        <v>317</v>
      </c>
      <c r="G31" s="234">
        <v>-13039434.919999987</v>
      </c>
      <c r="H31" s="235">
        <v>-6.2458961247133356E-2</v>
      </c>
      <c r="I31" s="234">
        <v>174820237.215</v>
      </c>
      <c r="J31" s="235">
        <v>0.78816206387117016</v>
      </c>
      <c r="K31" s="234">
        <v>14173637.780000001</v>
      </c>
      <c r="L31" s="234">
        <v>207633837.14000002</v>
      </c>
      <c r="M31" s="235">
        <v>0.99456716238749965</v>
      </c>
      <c r="N31" s="237">
        <v>1134202.8599999845</v>
      </c>
    </row>
    <row r="32" spans="1:14" s="181" customFormat="1" ht="17.100000000000001" customHeight="1" x14ac:dyDescent="0.3">
      <c r="A32" s="154"/>
      <c r="B32" s="161"/>
      <c r="C32" s="160"/>
      <c r="D32" s="177"/>
      <c r="E32" s="160"/>
      <c r="F32" s="166"/>
      <c r="G32" s="161"/>
      <c r="H32" s="160"/>
      <c r="I32" s="161"/>
      <c r="J32" s="160"/>
      <c r="K32" s="161"/>
      <c r="L32" s="161"/>
      <c r="M32" s="160"/>
      <c r="N32" s="164"/>
    </row>
    <row r="33" spans="1:14" s="181" customFormat="1" ht="17.100000000000001" customHeight="1" x14ac:dyDescent="0.3">
      <c r="A33" s="154" t="s">
        <v>22</v>
      </c>
      <c r="B33" s="161">
        <v>175592099</v>
      </c>
      <c r="C33" s="175">
        <v>1</v>
      </c>
      <c r="D33" s="177">
        <v>187589393.41999999</v>
      </c>
      <c r="E33" s="160">
        <v>1.0683247964363134</v>
      </c>
      <c r="F33" s="166">
        <v>286</v>
      </c>
      <c r="G33" s="161">
        <v>-11997294.419999987</v>
      </c>
      <c r="H33" s="160">
        <v>-6.8324796436313381E-2</v>
      </c>
      <c r="I33" s="161">
        <v>160024480.34999999</v>
      </c>
      <c r="J33" s="160">
        <v>0.85305718746963477</v>
      </c>
      <c r="K33" s="161">
        <v>13242472.65</v>
      </c>
      <c r="L33" s="161">
        <v>174346920.77000001</v>
      </c>
      <c r="M33" s="160">
        <v>0.99290868873319871</v>
      </c>
      <c r="N33" s="164">
        <v>1245178.2299999893</v>
      </c>
    </row>
    <row r="34" spans="1:14" s="181" customFormat="1" ht="17.100000000000001" customHeight="1" x14ac:dyDescent="0.3">
      <c r="A34" s="154"/>
      <c r="B34" s="161"/>
      <c r="C34" s="160"/>
      <c r="D34" s="177"/>
      <c r="E34" s="160"/>
      <c r="F34" s="166"/>
      <c r="G34" s="161"/>
      <c r="H34" s="160"/>
      <c r="I34" s="161"/>
      <c r="J34" s="160"/>
      <c r="K34" s="161"/>
      <c r="L34" s="161"/>
      <c r="M34" s="160"/>
      <c r="N34" s="164"/>
    </row>
    <row r="35" spans="1:14" s="181" customFormat="1" ht="17.100000000000001" customHeight="1" x14ac:dyDescent="0.3">
      <c r="A35" s="154" t="s">
        <v>23</v>
      </c>
      <c r="B35" s="161">
        <v>33175941</v>
      </c>
      <c r="C35" s="175">
        <v>1</v>
      </c>
      <c r="D35" s="177">
        <v>34218081.5</v>
      </c>
      <c r="E35" s="160">
        <v>1.0314125377785064</v>
      </c>
      <c r="F35" s="166">
        <v>31</v>
      </c>
      <c r="G35" s="161">
        <v>-1042140.5</v>
      </c>
      <c r="H35" s="160">
        <v>-3.1412537778506416E-2</v>
      </c>
      <c r="I35" s="161">
        <v>14795756.865</v>
      </c>
      <c r="J35" s="160">
        <v>0.43239586255003803</v>
      </c>
      <c r="K35" s="161">
        <v>931165.13</v>
      </c>
      <c r="L35" s="161">
        <v>33286916.370000001</v>
      </c>
      <c r="M35" s="160">
        <v>1.003345055683575</v>
      </c>
      <c r="N35" s="164">
        <v>-110975.37000000104</v>
      </c>
    </row>
    <row r="36" spans="1:14" s="181" customFormat="1" ht="17.100000000000001" customHeight="1" x14ac:dyDescent="0.3">
      <c r="A36" s="154"/>
      <c r="B36" s="161"/>
      <c r="C36" s="160"/>
      <c r="D36" s="177"/>
      <c r="E36" s="160"/>
      <c r="F36" s="166"/>
      <c r="G36" s="161"/>
      <c r="H36" s="160"/>
      <c r="I36" s="161"/>
      <c r="J36" s="160"/>
      <c r="K36" s="161"/>
      <c r="L36" s="161"/>
      <c r="M36" s="160"/>
      <c r="N36" s="164"/>
    </row>
    <row r="37" spans="1:14" s="181" customFormat="1" ht="17.100000000000001" customHeight="1" x14ac:dyDescent="0.3">
      <c r="A37" s="154" t="s">
        <v>430</v>
      </c>
      <c r="B37" s="161"/>
      <c r="C37" s="160"/>
      <c r="D37" s="177"/>
      <c r="E37" s="160" t="s">
        <v>14</v>
      </c>
      <c r="F37" s="166"/>
      <c r="G37" s="161"/>
      <c r="H37" s="160" t="s">
        <v>14</v>
      </c>
      <c r="I37" s="161"/>
      <c r="J37" s="160" t="s">
        <v>14</v>
      </c>
      <c r="K37" s="161"/>
      <c r="L37" s="185"/>
      <c r="M37" s="160"/>
      <c r="N37" s="164"/>
    </row>
    <row r="38" spans="1:14" s="181" customFormat="1" ht="17.100000000000001" customHeight="1" x14ac:dyDescent="0.3">
      <c r="A38" s="162" t="s">
        <v>11</v>
      </c>
      <c r="B38" s="164">
        <v>9528052</v>
      </c>
      <c r="C38" s="163">
        <v>1</v>
      </c>
      <c r="D38" s="178">
        <v>9734315.9899999984</v>
      </c>
      <c r="E38" s="160">
        <v>1.0216480755982438</v>
      </c>
      <c r="F38" s="166">
        <v>24</v>
      </c>
      <c r="G38" s="164">
        <v>-206263.98999999953</v>
      </c>
      <c r="H38" s="160">
        <v>-2.1648075598243957E-2</v>
      </c>
      <c r="I38" s="164">
        <v>8213991.2599999998</v>
      </c>
      <c r="J38" s="160">
        <v>0.84381802156804664</v>
      </c>
      <c r="K38" s="164">
        <v>1253293.8499999999</v>
      </c>
      <c r="L38" s="164">
        <v>8481022.1400000006</v>
      </c>
      <c r="M38" s="163">
        <v>0.89011081593593322</v>
      </c>
      <c r="N38" s="164">
        <v>1047029.8599999994</v>
      </c>
    </row>
    <row r="39" spans="1:14" s="181" customFormat="1" ht="17.100000000000001" customHeight="1" x14ac:dyDescent="0.3">
      <c r="A39" s="162" t="s">
        <v>13</v>
      </c>
      <c r="B39" s="164">
        <v>21974347</v>
      </c>
      <c r="C39" s="163">
        <v>1</v>
      </c>
      <c r="D39" s="178">
        <v>22898942.289999999</v>
      </c>
      <c r="E39" s="160">
        <v>1.0420761213063578</v>
      </c>
      <c r="F39" s="166">
        <v>46</v>
      </c>
      <c r="G39" s="164">
        <v>-924595.29000000027</v>
      </c>
      <c r="H39" s="160">
        <v>-4.2076121306357829E-2</v>
      </c>
      <c r="I39" s="164">
        <v>19888944.889999997</v>
      </c>
      <c r="J39" s="160">
        <v>0.86855299420032717</v>
      </c>
      <c r="K39" s="164">
        <v>536324.67000000004</v>
      </c>
      <c r="L39" s="164">
        <v>22362617.620000001</v>
      </c>
      <c r="M39" s="163">
        <v>1.0176692677147585</v>
      </c>
      <c r="N39" s="164">
        <v>-388270.62000000104</v>
      </c>
    </row>
    <row r="40" spans="1:14" s="181" customFormat="1" ht="17.100000000000001" customHeight="1" x14ac:dyDescent="0.3">
      <c r="A40" s="162" t="s">
        <v>12</v>
      </c>
      <c r="B40" s="164">
        <v>45354348</v>
      </c>
      <c r="C40" s="163">
        <v>1</v>
      </c>
      <c r="D40" s="178">
        <v>46105550.800000004</v>
      </c>
      <c r="E40" s="160">
        <v>1.0165629720881448</v>
      </c>
      <c r="F40" s="166">
        <v>34</v>
      </c>
      <c r="G40" s="164">
        <v>-751202.80000000168</v>
      </c>
      <c r="H40" s="160">
        <v>-1.6562972088144706E-2</v>
      </c>
      <c r="I40" s="164">
        <v>41329005.880000003</v>
      </c>
      <c r="J40" s="160">
        <v>0.8963997862053521</v>
      </c>
      <c r="K40" s="164">
        <v>3613182.87</v>
      </c>
      <c r="L40" s="164">
        <v>42492367.93</v>
      </c>
      <c r="M40" s="163">
        <v>0.93689733848670909</v>
      </c>
      <c r="N40" s="164">
        <v>2861980.0700000003</v>
      </c>
    </row>
    <row r="41" spans="1:14" s="181" customFormat="1" ht="17.100000000000001" customHeight="1" x14ac:dyDescent="0.3">
      <c r="A41" s="162" t="s">
        <v>10</v>
      </c>
      <c r="B41" s="164">
        <v>98735352</v>
      </c>
      <c r="C41" s="163">
        <v>1</v>
      </c>
      <c r="D41" s="178">
        <v>108850584.34000002</v>
      </c>
      <c r="E41" s="160">
        <v>1.1024479290862306</v>
      </c>
      <c r="F41" s="166">
        <v>182</v>
      </c>
      <c r="G41" s="164">
        <v>-10115232.340000004</v>
      </c>
      <c r="H41" s="160">
        <v>-0.10244792908623047</v>
      </c>
      <c r="I41" s="164">
        <v>90592538.320000008</v>
      </c>
      <c r="J41" s="160">
        <v>0.83226506195896821</v>
      </c>
      <c r="K41" s="164">
        <v>5587836.4399999995</v>
      </c>
      <c r="L41" s="164">
        <v>101010913.08</v>
      </c>
      <c r="M41" s="163">
        <v>1.0230470751752625</v>
      </c>
      <c r="N41" s="164">
        <v>-2275561.0799999982</v>
      </c>
    </row>
    <row r="42" spans="1:14" s="181" customFormat="1" ht="51" customHeight="1" x14ac:dyDescent="0.3">
      <c r="A42" s="196"/>
      <c r="B42" s="196"/>
      <c r="C42" s="196"/>
      <c r="D42" s="196"/>
      <c r="E42" s="196"/>
      <c r="F42" s="196"/>
      <c r="G42" s="196"/>
      <c r="H42" s="196"/>
      <c r="I42" s="196"/>
      <c r="J42" s="196"/>
      <c r="K42" s="187"/>
      <c r="M42" s="172"/>
    </row>
    <row r="43" spans="1:14" s="189" customFormat="1" ht="17.100000000000001" customHeight="1" x14ac:dyDescent="0.3">
      <c r="A43" s="188"/>
      <c r="D43" s="190"/>
      <c r="F43" s="191"/>
      <c r="I43" s="192"/>
      <c r="K43" s="192"/>
      <c r="M43" s="193"/>
    </row>
    <row r="44" spans="1:14" x14ac:dyDescent="0.3">
      <c r="A44" s="194"/>
    </row>
    <row r="45" spans="1:14" x14ac:dyDescent="0.3">
      <c r="A45" s="194"/>
    </row>
  </sheetData>
  <mergeCells count="7">
    <mergeCell ref="A42:J42"/>
    <mergeCell ref="A1:I1"/>
    <mergeCell ref="B2:J2"/>
    <mergeCell ref="B3:C3"/>
    <mergeCell ref="D3:E3"/>
    <mergeCell ref="G3:H3"/>
    <mergeCell ref="I3:J3"/>
  </mergeCells>
  <pageMargins left="0.74803149606299213" right="0.74803149606299213" top="0.98425196850393704" bottom="0.98425196850393704" header="0.51181102362204722" footer="0.51181102362204722"/>
  <pageSetup paperSize="8" scale="64" orientation="landscape" r:id="rId1"/>
  <headerFooter alignWithMargins="0">
    <oddHeader>&amp;C&amp;"Verdana,Standaard"EFRO-Vlaanderen 2014-2020</oddHeader>
    <oddFooter>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8"/>
  <sheetViews>
    <sheetView view="pageBreakPreview" zoomScaleNormal="100" zoomScaleSheetLayoutView="100" workbookViewId="0">
      <selection sqref="A1:M1"/>
    </sheetView>
  </sheetViews>
  <sheetFormatPr defaultColWidth="9.109375" defaultRowHeight="14.4" x14ac:dyDescent="0.3"/>
  <cols>
    <col min="1" max="1" width="9" style="58" customWidth="1"/>
    <col min="2" max="2" width="3.109375" style="60" customWidth="1"/>
    <col min="3" max="3" width="3.88671875" style="60" customWidth="1"/>
    <col min="4" max="4" width="16.88671875" style="58" customWidth="1"/>
    <col min="5" max="5" width="12.5546875" style="58" customWidth="1"/>
    <col min="6" max="6" width="12.109375" style="58" customWidth="1"/>
    <col min="7" max="7" width="12.88671875" style="58" customWidth="1"/>
    <col min="8" max="8" width="10.5546875" style="58" customWidth="1"/>
    <col min="9" max="9" width="9.6640625" style="58" customWidth="1"/>
    <col min="10" max="10" width="10.44140625" style="58" customWidth="1"/>
    <col min="11" max="11" width="12" style="58" customWidth="1"/>
    <col min="12" max="12" width="8.88671875" style="58" customWidth="1"/>
    <col min="13" max="16384" width="9.109375" style="58"/>
  </cols>
  <sheetData>
    <row r="1" spans="1:13" ht="15" thickBot="1" x14ac:dyDescent="0.35">
      <c r="A1" s="204" t="s">
        <v>24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6"/>
    </row>
    <row r="2" spans="1:13" ht="36.6" thickBot="1" x14ac:dyDescent="0.35">
      <c r="A2" s="45" t="s">
        <v>25</v>
      </c>
      <c r="B2" s="46" t="s">
        <v>26</v>
      </c>
      <c r="C2" s="46" t="s">
        <v>27</v>
      </c>
      <c r="D2" s="47" t="s">
        <v>28</v>
      </c>
      <c r="E2" s="47" t="s">
        <v>29</v>
      </c>
      <c r="F2" s="47" t="s">
        <v>30</v>
      </c>
      <c r="G2" s="48" t="s">
        <v>31</v>
      </c>
      <c r="H2" s="49" t="s">
        <v>32</v>
      </c>
      <c r="I2" s="48" t="s">
        <v>33</v>
      </c>
      <c r="J2" s="48" t="s">
        <v>34</v>
      </c>
      <c r="K2" s="48" t="s">
        <v>35</v>
      </c>
      <c r="L2" s="47" t="s">
        <v>36</v>
      </c>
      <c r="M2" s="50" t="s">
        <v>37</v>
      </c>
    </row>
    <row r="3" spans="1:13" ht="15" thickBot="1" x14ac:dyDescent="0.35">
      <c r="A3" s="63"/>
      <c r="B3" s="64"/>
      <c r="C3" s="64"/>
      <c r="D3" s="63"/>
      <c r="E3" s="63"/>
      <c r="F3" s="63"/>
      <c r="G3" s="65"/>
      <c r="H3" s="66"/>
      <c r="I3" s="65"/>
      <c r="J3" s="65"/>
      <c r="K3" s="65"/>
      <c r="L3" s="63"/>
      <c r="M3" s="65"/>
    </row>
    <row r="4" spans="1:13" ht="15" thickBot="1" x14ac:dyDescent="0.35">
      <c r="A4" s="207" t="s">
        <v>38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9"/>
    </row>
    <row r="5" spans="1:13" ht="15" thickBot="1" x14ac:dyDescent="0.35">
      <c r="A5" s="67"/>
      <c r="B5" s="68"/>
      <c r="C5" s="68"/>
      <c r="D5" s="69"/>
      <c r="E5" s="69"/>
      <c r="F5" s="70"/>
      <c r="G5" s="71"/>
      <c r="H5" s="71"/>
      <c r="I5" s="71"/>
      <c r="J5" s="71"/>
      <c r="K5" s="71"/>
      <c r="L5" s="72"/>
      <c r="M5" s="71"/>
    </row>
    <row r="6" spans="1:13" ht="15" thickBot="1" x14ac:dyDescent="0.35">
      <c r="A6" s="207" t="s">
        <v>39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9"/>
    </row>
    <row r="7" spans="1:13" ht="15" thickBot="1" x14ac:dyDescent="0.35"/>
    <row r="8" spans="1:13" x14ac:dyDescent="0.3">
      <c r="A8" s="210" t="s">
        <v>40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2"/>
    </row>
    <row r="9" spans="1:13" x14ac:dyDescent="0.3">
      <c r="A9" s="124"/>
      <c r="B9" s="108"/>
      <c r="C9" s="108"/>
      <c r="D9" s="109"/>
      <c r="E9" s="109"/>
      <c r="F9" s="109"/>
      <c r="G9" s="115"/>
      <c r="H9" s="115"/>
      <c r="I9" s="115"/>
      <c r="J9" s="115"/>
      <c r="K9" s="115"/>
      <c r="L9" s="125"/>
      <c r="M9" s="126"/>
    </row>
    <row r="10" spans="1:13" ht="15" thickBot="1" x14ac:dyDescent="0.35">
      <c r="A10" s="73"/>
      <c r="B10" s="74"/>
      <c r="C10" s="74"/>
      <c r="D10" s="75"/>
      <c r="E10" s="75"/>
      <c r="F10" s="76" t="s">
        <v>41</v>
      </c>
      <c r="G10" s="77">
        <f>SUM(G9:G9)</f>
        <v>0</v>
      </c>
      <c r="H10" s="77">
        <f>SUM(H9:H9)</f>
        <v>0</v>
      </c>
      <c r="I10" s="77">
        <f>SUM(I9:I9)</f>
        <v>0</v>
      </c>
      <c r="J10" s="77">
        <f>SUM(J9:J9)</f>
        <v>0</v>
      </c>
      <c r="K10" s="77">
        <f>SUM(K9:K9)</f>
        <v>0</v>
      </c>
      <c r="L10" s="78"/>
      <c r="M10" s="87"/>
    </row>
    <row r="11" spans="1:13" x14ac:dyDescent="0.3">
      <c r="A11" s="79"/>
      <c r="B11" s="80"/>
      <c r="C11" s="80"/>
      <c r="D11" s="81"/>
      <c r="E11" s="81"/>
      <c r="F11" s="70"/>
      <c r="G11" s="71"/>
      <c r="H11" s="71"/>
      <c r="I11" s="71"/>
      <c r="J11" s="71"/>
      <c r="K11" s="71"/>
      <c r="L11" s="82"/>
      <c r="M11" s="71"/>
    </row>
    <row r="12" spans="1:13" ht="15" thickBot="1" x14ac:dyDescent="0.35">
      <c r="A12" s="79"/>
      <c r="B12" s="80"/>
      <c r="C12" s="80"/>
      <c r="D12" s="81"/>
      <c r="E12" s="81"/>
      <c r="F12" s="70"/>
      <c r="G12" s="71"/>
      <c r="H12" s="71"/>
      <c r="I12" s="71"/>
      <c r="J12" s="71"/>
      <c r="K12" s="71"/>
      <c r="L12" s="82"/>
      <c r="M12" s="83"/>
    </row>
    <row r="13" spans="1:13" x14ac:dyDescent="0.3">
      <c r="A13" s="210" t="s">
        <v>42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2"/>
    </row>
    <row r="14" spans="1:13" x14ac:dyDescent="0.3">
      <c r="A14" s="124"/>
      <c r="B14" s="108"/>
      <c r="C14" s="108"/>
      <c r="D14" s="109"/>
      <c r="E14" s="109"/>
      <c r="F14" s="109"/>
      <c r="G14" s="110"/>
      <c r="H14" s="110"/>
      <c r="I14" s="115"/>
      <c r="J14" s="115"/>
      <c r="K14" s="110"/>
      <c r="L14" s="125"/>
      <c r="M14" s="126"/>
    </row>
    <row r="15" spans="1:13" ht="15" thickBot="1" x14ac:dyDescent="0.35">
      <c r="A15" s="84"/>
      <c r="B15" s="85"/>
      <c r="C15" s="85"/>
      <c r="D15" s="86"/>
      <c r="E15" s="86"/>
      <c r="F15" s="76" t="s">
        <v>43</v>
      </c>
      <c r="G15" s="77">
        <f>SUM(G14:G14)</f>
        <v>0</v>
      </c>
      <c r="H15" s="77">
        <f>SUM(H14:H14)</f>
        <v>0</v>
      </c>
      <c r="I15" s="77">
        <f>SUM(I14:I14)</f>
        <v>0</v>
      </c>
      <c r="J15" s="77">
        <f>SUM(J14:J14)</f>
        <v>0</v>
      </c>
      <c r="K15" s="77">
        <f>SUM(K14:K14)</f>
        <v>0</v>
      </c>
      <c r="L15" s="78"/>
      <c r="M15" s="87"/>
    </row>
    <row r="16" spans="1:13" ht="15" thickBot="1" x14ac:dyDescent="0.35">
      <c r="A16" s="118"/>
      <c r="B16" s="119"/>
      <c r="C16" s="119"/>
      <c r="D16" s="120"/>
      <c r="E16" s="120"/>
      <c r="F16" s="121"/>
      <c r="G16" s="122"/>
      <c r="H16" s="122"/>
      <c r="I16" s="122"/>
      <c r="J16" s="122"/>
      <c r="K16" s="122"/>
      <c r="L16" s="118"/>
      <c r="M16" s="122"/>
    </row>
    <row r="17" spans="1:13" ht="15" thickBot="1" x14ac:dyDescent="0.35">
      <c r="A17" s="72"/>
      <c r="B17" s="90"/>
      <c r="C17" s="90"/>
      <c r="D17" s="70"/>
      <c r="E17" s="70"/>
      <c r="F17" s="91" t="s">
        <v>21</v>
      </c>
      <c r="G17" s="92">
        <f>SUM(G15,G10)</f>
        <v>0</v>
      </c>
      <c r="H17" s="92">
        <f>SUM(H15,H10)</f>
        <v>0</v>
      </c>
      <c r="I17" s="92">
        <f>SUM(I15,I10)</f>
        <v>0</v>
      </c>
      <c r="J17" s="92">
        <f>SUM(J15,J10)</f>
        <v>0</v>
      </c>
      <c r="K17" s="123">
        <f>SUM(K15,K10)</f>
        <v>0</v>
      </c>
      <c r="L17" s="72"/>
      <c r="M17" s="72"/>
    </row>
    <row r="18" spans="1:13" ht="21" customHeight="1" x14ac:dyDescent="0.3">
      <c r="A18" s="82"/>
      <c r="B18" s="88"/>
      <c r="C18" s="88"/>
      <c r="D18" s="89"/>
      <c r="E18" s="89"/>
      <c r="F18" s="89"/>
      <c r="G18" s="83"/>
      <c r="H18" s="83"/>
      <c r="I18" s="83"/>
      <c r="J18" s="203"/>
      <c r="K18" s="203"/>
      <c r="L18" s="203"/>
      <c r="M18" s="203"/>
    </row>
  </sheetData>
  <sortState xmlns:xlrd2="http://schemas.microsoft.com/office/spreadsheetml/2017/richdata2" ref="A19:N23">
    <sortCondition ref="B19:B23"/>
    <sortCondition ref="C19:C23"/>
    <sortCondition ref="D19:D23"/>
  </sortState>
  <mergeCells count="6">
    <mergeCell ref="J18:M18"/>
    <mergeCell ref="A1:M1"/>
    <mergeCell ref="A4:M4"/>
    <mergeCell ref="A6:M6"/>
    <mergeCell ref="A8:M8"/>
    <mergeCell ref="A13:M1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88"/>
  <sheetViews>
    <sheetView view="pageBreakPreview" zoomScale="85" zoomScaleNormal="85" zoomScaleSheetLayoutView="85" workbookViewId="0">
      <pane ySplit="2" topLeftCell="A3" activePane="bottomLeft" state="frozen"/>
      <selection pane="bottomLeft" sqref="A1:H1"/>
    </sheetView>
  </sheetViews>
  <sheetFormatPr defaultColWidth="9.109375" defaultRowHeight="14.4" x14ac:dyDescent="0.3"/>
  <cols>
    <col min="1" max="1" width="10.6640625" style="58" customWidth="1"/>
    <col min="2" max="2" width="6.109375" style="60" customWidth="1"/>
    <col min="3" max="3" width="6.44140625" style="60" customWidth="1"/>
    <col min="4" max="4" width="40.44140625" style="58" customWidth="1"/>
    <col min="5" max="5" width="33.5546875" style="58" customWidth="1"/>
    <col min="6" max="6" width="26.44140625" style="58" customWidth="1"/>
    <col min="7" max="7" width="17.5546875" style="58" customWidth="1"/>
    <col min="8" max="8" width="15.33203125" style="106" customWidth="1"/>
    <col min="9" max="16384" width="9.109375" style="58"/>
  </cols>
  <sheetData>
    <row r="1" spans="1:8" ht="15" thickBot="1" x14ac:dyDescent="0.35">
      <c r="A1" s="204" t="s">
        <v>44</v>
      </c>
      <c r="B1" s="205"/>
      <c r="C1" s="205"/>
      <c r="D1" s="205"/>
      <c r="E1" s="205"/>
      <c r="F1" s="205"/>
      <c r="G1" s="205"/>
      <c r="H1" s="213"/>
    </row>
    <row r="2" spans="1:8" ht="20.399999999999999" x14ac:dyDescent="0.3">
      <c r="A2" s="1" t="s">
        <v>25</v>
      </c>
      <c r="B2" s="26" t="s">
        <v>26</v>
      </c>
      <c r="C2" s="26" t="s">
        <v>27</v>
      </c>
      <c r="D2" s="27" t="s">
        <v>28</v>
      </c>
      <c r="E2" s="27" t="s">
        <v>29</v>
      </c>
      <c r="F2" s="1" t="s">
        <v>30</v>
      </c>
      <c r="G2" s="28" t="s">
        <v>31</v>
      </c>
      <c r="H2" s="29" t="s">
        <v>32</v>
      </c>
    </row>
    <row r="3" spans="1:8" ht="15" thickBot="1" x14ac:dyDescent="0.35">
      <c r="A3" s="214" t="s">
        <v>38</v>
      </c>
      <c r="B3" s="215"/>
      <c r="C3" s="215"/>
      <c r="D3" s="215"/>
      <c r="E3" s="215"/>
      <c r="F3" s="215"/>
      <c r="G3" s="215"/>
      <c r="H3" s="216"/>
    </row>
    <row r="4" spans="1:8" x14ac:dyDescent="0.3">
      <c r="A4" s="11">
        <v>41584</v>
      </c>
      <c r="B4" s="32">
        <v>1</v>
      </c>
      <c r="C4" s="32">
        <v>904</v>
      </c>
      <c r="D4" s="12" t="s">
        <v>45</v>
      </c>
      <c r="E4" s="12" t="s">
        <v>46</v>
      </c>
      <c r="F4" s="12" t="s">
        <v>47</v>
      </c>
      <c r="G4" s="16">
        <v>4436165.25</v>
      </c>
      <c r="H4" s="38">
        <v>159420.73000000001</v>
      </c>
    </row>
    <row r="5" spans="1:8" x14ac:dyDescent="0.3">
      <c r="A5" s="11">
        <v>39513</v>
      </c>
      <c r="B5" s="32">
        <v>2</v>
      </c>
      <c r="C5" s="32">
        <v>48</v>
      </c>
      <c r="D5" s="12" t="s">
        <v>48</v>
      </c>
      <c r="E5" s="12" t="s">
        <v>49</v>
      </c>
      <c r="F5" s="12" t="s">
        <v>12</v>
      </c>
      <c r="G5" s="16">
        <v>477666.36</v>
      </c>
      <c r="H5" s="38">
        <v>191066.54</v>
      </c>
    </row>
    <row r="6" spans="1:8" x14ac:dyDescent="0.3">
      <c r="A6" s="11">
        <v>39513</v>
      </c>
      <c r="B6" s="32">
        <v>2</v>
      </c>
      <c r="C6" s="32">
        <v>57</v>
      </c>
      <c r="D6" s="12" t="s">
        <v>50</v>
      </c>
      <c r="E6" s="12" t="s">
        <v>51</v>
      </c>
      <c r="F6" s="12" t="s">
        <v>47</v>
      </c>
      <c r="G6" s="16">
        <v>2500000</v>
      </c>
      <c r="H6" s="38">
        <v>1000000</v>
      </c>
    </row>
    <row r="7" spans="1:8" ht="20.399999999999999" x14ac:dyDescent="0.3">
      <c r="A7" s="11">
        <v>39513</v>
      </c>
      <c r="B7" s="37">
        <v>2</v>
      </c>
      <c r="C7" s="51">
        <v>135</v>
      </c>
      <c r="D7" s="52" t="s">
        <v>52</v>
      </c>
      <c r="E7" s="52" t="s">
        <v>53</v>
      </c>
      <c r="F7" s="52" t="s">
        <v>54</v>
      </c>
      <c r="G7" s="53">
        <v>79068</v>
      </c>
      <c r="H7" s="54">
        <v>31627</v>
      </c>
    </row>
    <row r="8" spans="1:8" x14ac:dyDescent="0.3">
      <c r="A8" s="11">
        <v>39513</v>
      </c>
      <c r="B8" s="32">
        <v>2</v>
      </c>
      <c r="C8" s="32">
        <v>151</v>
      </c>
      <c r="D8" s="12" t="s">
        <v>55</v>
      </c>
      <c r="E8" s="12" t="s">
        <v>56</v>
      </c>
      <c r="F8" s="12" t="s">
        <v>47</v>
      </c>
      <c r="G8" s="16">
        <v>294000</v>
      </c>
      <c r="H8" s="38">
        <v>117600</v>
      </c>
    </row>
    <row r="9" spans="1:8" x14ac:dyDescent="0.3">
      <c r="A9" s="11">
        <v>39513</v>
      </c>
      <c r="B9" s="32">
        <v>2</v>
      </c>
      <c r="C9" s="32">
        <v>159</v>
      </c>
      <c r="D9" s="12" t="s">
        <v>57</v>
      </c>
      <c r="E9" s="12" t="s">
        <v>58</v>
      </c>
      <c r="F9" s="12" t="s">
        <v>47</v>
      </c>
      <c r="G9" s="16">
        <v>143390</v>
      </c>
      <c r="H9" s="38">
        <v>57356</v>
      </c>
    </row>
    <row r="10" spans="1:8" x14ac:dyDescent="0.3">
      <c r="A10" s="11">
        <v>39513</v>
      </c>
      <c r="B10" s="32">
        <v>2</v>
      </c>
      <c r="C10" s="32">
        <v>162</v>
      </c>
      <c r="D10" s="12" t="s">
        <v>59</v>
      </c>
      <c r="E10" s="12" t="s">
        <v>60</v>
      </c>
      <c r="F10" s="12" t="s">
        <v>13</v>
      </c>
      <c r="G10" s="16">
        <v>798800</v>
      </c>
      <c r="H10" s="38">
        <v>319520</v>
      </c>
    </row>
    <row r="11" spans="1:8" ht="20.399999999999999" x14ac:dyDescent="0.3">
      <c r="A11" s="11">
        <v>39513</v>
      </c>
      <c r="B11" s="32">
        <v>2</v>
      </c>
      <c r="C11" s="32">
        <v>189</v>
      </c>
      <c r="D11" s="12" t="s">
        <v>61</v>
      </c>
      <c r="E11" s="12" t="s">
        <v>62</v>
      </c>
      <c r="F11" s="12" t="s">
        <v>47</v>
      </c>
      <c r="G11" s="16">
        <v>493621.88</v>
      </c>
      <c r="H11" s="38">
        <v>197448.76</v>
      </c>
    </row>
    <row r="12" spans="1:8" ht="20.399999999999999" x14ac:dyDescent="0.3">
      <c r="A12" s="11">
        <v>39513</v>
      </c>
      <c r="B12" s="32">
        <v>2</v>
      </c>
      <c r="C12" s="32">
        <v>200</v>
      </c>
      <c r="D12" s="12" t="s">
        <v>63</v>
      </c>
      <c r="E12" s="12" t="s">
        <v>62</v>
      </c>
      <c r="F12" s="12" t="s">
        <v>47</v>
      </c>
      <c r="G12" s="16">
        <v>388226.34</v>
      </c>
      <c r="H12" s="38">
        <v>155290.54</v>
      </c>
    </row>
    <row r="13" spans="1:8" ht="20.399999999999999" x14ac:dyDescent="0.3">
      <c r="A13" s="11">
        <v>39962</v>
      </c>
      <c r="B13" s="32">
        <v>2</v>
      </c>
      <c r="C13" s="32">
        <v>462</v>
      </c>
      <c r="D13" s="12" t="s">
        <v>64</v>
      </c>
      <c r="E13" s="12" t="s">
        <v>65</v>
      </c>
      <c r="F13" s="12" t="s">
        <v>66</v>
      </c>
      <c r="G13" s="16">
        <v>749558.2</v>
      </c>
      <c r="H13" s="38">
        <v>299823.28000000003</v>
      </c>
    </row>
    <row r="14" spans="1:8" ht="20.399999999999999" x14ac:dyDescent="0.3">
      <c r="A14" s="11">
        <v>39962</v>
      </c>
      <c r="B14" s="32">
        <v>2</v>
      </c>
      <c r="C14" s="32">
        <v>468</v>
      </c>
      <c r="D14" s="12" t="s">
        <v>67</v>
      </c>
      <c r="E14" s="12" t="s">
        <v>68</v>
      </c>
      <c r="F14" s="12" t="s">
        <v>47</v>
      </c>
      <c r="G14" s="16">
        <v>945742</v>
      </c>
      <c r="H14" s="38">
        <v>378297</v>
      </c>
    </row>
    <row r="15" spans="1:8" x14ac:dyDescent="0.3">
      <c r="A15" s="11">
        <v>39962</v>
      </c>
      <c r="B15" s="32">
        <v>2</v>
      </c>
      <c r="C15" s="32">
        <v>480</v>
      </c>
      <c r="D15" s="12" t="s">
        <v>69</v>
      </c>
      <c r="E15" s="12" t="s">
        <v>70</v>
      </c>
      <c r="F15" s="12" t="s">
        <v>12</v>
      </c>
      <c r="G15" s="16">
        <v>582500</v>
      </c>
      <c r="H15" s="38">
        <v>233000</v>
      </c>
    </row>
    <row r="16" spans="1:8" ht="20.399999999999999" x14ac:dyDescent="0.3">
      <c r="A16" s="11">
        <v>40298</v>
      </c>
      <c r="B16" s="32">
        <v>2</v>
      </c>
      <c r="C16" s="32">
        <v>534</v>
      </c>
      <c r="D16" s="12" t="s">
        <v>71</v>
      </c>
      <c r="E16" s="12" t="s">
        <v>72</v>
      </c>
      <c r="F16" s="12" t="s">
        <v>47</v>
      </c>
      <c r="G16" s="16">
        <v>386919.7</v>
      </c>
      <c r="H16" s="38">
        <v>154767.88</v>
      </c>
    </row>
    <row r="17" spans="1:8" x14ac:dyDescent="0.3">
      <c r="A17" s="11">
        <v>39513</v>
      </c>
      <c r="B17" s="32">
        <v>3</v>
      </c>
      <c r="C17" s="32">
        <v>50</v>
      </c>
      <c r="D17" s="12" t="s">
        <v>73</v>
      </c>
      <c r="E17" s="12" t="s">
        <v>74</v>
      </c>
      <c r="F17" s="12" t="s">
        <v>47</v>
      </c>
      <c r="G17" s="16">
        <v>497110</v>
      </c>
      <c r="H17" s="38">
        <v>198844</v>
      </c>
    </row>
    <row r="18" spans="1:8" x14ac:dyDescent="0.3">
      <c r="A18" s="11">
        <v>39513</v>
      </c>
      <c r="B18" s="32">
        <v>3</v>
      </c>
      <c r="C18" s="32">
        <v>120</v>
      </c>
      <c r="D18" s="12" t="s">
        <v>75</v>
      </c>
      <c r="E18" s="12" t="s">
        <v>76</v>
      </c>
      <c r="F18" s="12" t="s">
        <v>13</v>
      </c>
      <c r="G18" s="16">
        <v>406260</v>
      </c>
      <c r="H18" s="38">
        <v>162504</v>
      </c>
    </row>
    <row r="19" spans="1:8" x14ac:dyDescent="0.3">
      <c r="A19" s="11">
        <v>39513</v>
      </c>
      <c r="B19" s="32">
        <v>3</v>
      </c>
      <c r="C19" s="32">
        <v>155</v>
      </c>
      <c r="D19" s="12" t="s">
        <v>77</v>
      </c>
      <c r="E19" s="12" t="s">
        <v>78</v>
      </c>
      <c r="F19" s="12" t="s">
        <v>12</v>
      </c>
      <c r="G19" s="16">
        <v>243785.51</v>
      </c>
      <c r="H19" s="38">
        <v>97514.52</v>
      </c>
    </row>
    <row r="20" spans="1:8" ht="20.399999999999999" x14ac:dyDescent="0.3">
      <c r="A20" s="11">
        <v>39513</v>
      </c>
      <c r="B20" s="32">
        <v>3</v>
      </c>
      <c r="C20" s="32">
        <v>188</v>
      </c>
      <c r="D20" s="12" t="s">
        <v>79</v>
      </c>
      <c r="E20" s="12" t="s">
        <v>80</v>
      </c>
      <c r="F20" s="12" t="s">
        <v>81</v>
      </c>
      <c r="G20" s="16">
        <v>158300</v>
      </c>
      <c r="H20" s="38">
        <v>63300</v>
      </c>
    </row>
    <row r="21" spans="1:8" ht="20.399999999999999" x14ac:dyDescent="0.3">
      <c r="A21" s="11">
        <v>39962</v>
      </c>
      <c r="B21" s="32">
        <v>3</v>
      </c>
      <c r="C21" s="32">
        <v>444</v>
      </c>
      <c r="D21" s="12" t="s">
        <v>82</v>
      </c>
      <c r="E21" s="12" t="s">
        <v>83</v>
      </c>
      <c r="F21" s="12" t="s">
        <v>84</v>
      </c>
      <c r="G21" s="16">
        <v>729150</v>
      </c>
      <c r="H21" s="38">
        <v>291660</v>
      </c>
    </row>
    <row r="22" spans="1:8" x14ac:dyDescent="0.3">
      <c r="A22" s="11">
        <v>39962</v>
      </c>
      <c r="B22" s="32">
        <v>3</v>
      </c>
      <c r="C22" s="32">
        <v>470</v>
      </c>
      <c r="D22" s="12" t="s">
        <v>85</v>
      </c>
      <c r="E22" s="12" t="s">
        <v>86</v>
      </c>
      <c r="F22" s="12" t="s">
        <v>87</v>
      </c>
      <c r="G22" s="16">
        <v>703569.35</v>
      </c>
      <c r="H22" s="38">
        <v>281427</v>
      </c>
    </row>
    <row r="23" spans="1:8" ht="20.399999999999999" x14ac:dyDescent="0.3">
      <c r="A23" s="11">
        <v>39962</v>
      </c>
      <c r="B23" s="32">
        <v>3</v>
      </c>
      <c r="C23" s="32">
        <v>471</v>
      </c>
      <c r="D23" s="12" t="s">
        <v>88</v>
      </c>
      <c r="E23" s="12" t="s">
        <v>89</v>
      </c>
      <c r="F23" s="12" t="s">
        <v>90</v>
      </c>
      <c r="G23" s="16">
        <v>904140</v>
      </c>
      <c r="H23" s="38">
        <v>361656</v>
      </c>
    </row>
    <row r="24" spans="1:8" ht="20.399999999999999" x14ac:dyDescent="0.3">
      <c r="A24" s="11">
        <v>39962</v>
      </c>
      <c r="B24" s="32">
        <v>3</v>
      </c>
      <c r="C24" s="32">
        <v>473</v>
      </c>
      <c r="D24" s="12" t="s">
        <v>91</v>
      </c>
      <c r="E24" s="12" t="s">
        <v>92</v>
      </c>
      <c r="F24" s="12" t="s">
        <v>47</v>
      </c>
      <c r="G24" s="16">
        <v>615800</v>
      </c>
      <c r="H24" s="38">
        <v>246320</v>
      </c>
    </row>
    <row r="25" spans="1:8" x14ac:dyDescent="0.3">
      <c r="A25" s="11">
        <v>39962</v>
      </c>
      <c r="B25" s="32">
        <v>3</v>
      </c>
      <c r="C25" s="32">
        <v>477</v>
      </c>
      <c r="D25" s="12" t="s">
        <v>93</v>
      </c>
      <c r="E25" s="12" t="s">
        <v>94</v>
      </c>
      <c r="F25" s="12" t="s">
        <v>95</v>
      </c>
      <c r="G25" s="16">
        <v>505366.26</v>
      </c>
      <c r="H25" s="38">
        <v>202146.5</v>
      </c>
    </row>
    <row r="26" spans="1:8" x14ac:dyDescent="0.3">
      <c r="A26" s="11">
        <v>41584</v>
      </c>
      <c r="B26" s="32">
        <v>3</v>
      </c>
      <c r="C26" s="32">
        <v>918</v>
      </c>
      <c r="D26" s="12" t="s">
        <v>96</v>
      </c>
      <c r="E26" s="12" t="s">
        <v>97</v>
      </c>
      <c r="F26" s="12" t="s">
        <v>47</v>
      </c>
      <c r="G26" s="16">
        <v>2955569.52</v>
      </c>
      <c r="H26" s="38">
        <v>153943.81</v>
      </c>
    </row>
    <row r="27" spans="1:8" x14ac:dyDescent="0.3">
      <c r="A27" s="11">
        <v>41584</v>
      </c>
      <c r="B27" s="32">
        <v>3</v>
      </c>
      <c r="C27" s="32">
        <v>919</v>
      </c>
      <c r="D27" s="12" t="s">
        <v>98</v>
      </c>
      <c r="E27" s="12" t="s">
        <v>99</v>
      </c>
      <c r="F27" s="12" t="s">
        <v>95</v>
      </c>
      <c r="G27" s="16">
        <v>4536163.75</v>
      </c>
      <c r="H27" s="38">
        <v>99998.5</v>
      </c>
    </row>
    <row r="28" spans="1:8" x14ac:dyDescent="0.3">
      <c r="A28" s="11">
        <v>40298</v>
      </c>
      <c r="B28" s="32">
        <v>4</v>
      </c>
      <c r="C28" s="32">
        <v>585</v>
      </c>
      <c r="D28" s="12" t="s">
        <v>100</v>
      </c>
      <c r="E28" s="12" t="s">
        <v>101</v>
      </c>
      <c r="F28" s="12" t="s">
        <v>102</v>
      </c>
      <c r="G28" s="16">
        <v>50000</v>
      </c>
      <c r="H28" s="38">
        <v>20000</v>
      </c>
    </row>
    <row r="29" spans="1:8" ht="20.399999999999999" x14ac:dyDescent="0.3">
      <c r="A29" s="11">
        <v>39513</v>
      </c>
      <c r="B29" s="32">
        <v>5</v>
      </c>
      <c r="C29" s="32">
        <v>43</v>
      </c>
      <c r="D29" s="12" t="s">
        <v>103</v>
      </c>
      <c r="E29" s="12" t="s">
        <v>104</v>
      </c>
      <c r="F29" s="12" t="s">
        <v>12</v>
      </c>
      <c r="G29" s="16">
        <v>334416.45</v>
      </c>
      <c r="H29" s="38">
        <v>135000</v>
      </c>
    </row>
    <row r="30" spans="1:8" ht="20.399999999999999" x14ac:dyDescent="0.3">
      <c r="A30" s="11">
        <v>39513</v>
      </c>
      <c r="B30" s="32">
        <v>5</v>
      </c>
      <c r="C30" s="32">
        <v>61</v>
      </c>
      <c r="D30" s="12" t="s">
        <v>105</v>
      </c>
      <c r="E30" s="12" t="s">
        <v>106</v>
      </c>
      <c r="F30" s="12" t="s">
        <v>107</v>
      </c>
      <c r="G30" s="16">
        <v>1428808</v>
      </c>
      <c r="H30" s="38">
        <v>571523.19999999995</v>
      </c>
    </row>
    <row r="31" spans="1:8" x14ac:dyDescent="0.3">
      <c r="A31" s="11">
        <v>39513</v>
      </c>
      <c r="B31" s="32">
        <v>5</v>
      </c>
      <c r="C31" s="32">
        <v>87</v>
      </c>
      <c r="D31" s="12" t="s">
        <v>108</v>
      </c>
      <c r="E31" s="12" t="s">
        <v>70</v>
      </c>
      <c r="F31" s="12" t="s">
        <v>70</v>
      </c>
      <c r="G31" s="16">
        <v>389753.49</v>
      </c>
      <c r="H31" s="38">
        <v>155901.4</v>
      </c>
    </row>
    <row r="32" spans="1:8" ht="20.399999999999999" x14ac:dyDescent="0.3">
      <c r="A32" s="11">
        <v>39513</v>
      </c>
      <c r="B32" s="32">
        <v>5</v>
      </c>
      <c r="C32" s="32">
        <v>96</v>
      </c>
      <c r="D32" s="12" t="s">
        <v>109</v>
      </c>
      <c r="E32" s="12" t="s">
        <v>110</v>
      </c>
      <c r="F32" s="12" t="s">
        <v>111</v>
      </c>
      <c r="G32" s="16">
        <v>1164653.28</v>
      </c>
      <c r="H32" s="38">
        <v>465861.31</v>
      </c>
    </row>
    <row r="33" spans="1:9" ht="20.399999999999999" x14ac:dyDescent="0.3">
      <c r="A33" s="11">
        <v>39513</v>
      </c>
      <c r="B33" s="32">
        <v>5</v>
      </c>
      <c r="C33" s="32">
        <v>140</v>
      </c>
      <c r="D33" s="12" t="s">
        <v>112</v>
      </c>
      <c r="E33" s="12" t="s">
        <v>113</v>
      </c>
      <c r="F33" s="12" t="s">
        <v>114</v>
      </c>
      <c r="G33" s="16">
        <v>254800</v>
      </c>
      <c r="H33" s="38">
        <v>101920</v>
      </c>
    </row>
    <row r="34" spans="1:9" ht="20.399999999999999" x14ac:dyDescent="0.3">
      <c r="A34" s="11">
        <v>39513</v>
      </c>
      <c r="B34" s="32">
        <v>5</v>
      </c>
      <c r="C34" s="32">
        <v>142</v>
      </c>
      <c r="D34" s="12" t="s">
        <v>115</v>
      </c>
      <c r="E34" s="12" t="s">
        <v>116</v>
      </c>
      <c r="F34" s="12" t="s">
        <v>117</v>
      </c>
      <c r="G34" s="16">
        <v>888600</v>
      </c>
      <c r="H34" s="38">
        <v>355440</v>
      </c>
    </row>
    <row r="35" spans="1:9" ht="30.6" x14ac:dyDescent="0.3">
      <c r="A35" s="11">
        <v>39513</v>
      </c>
      <c r="B35" s="32">
        <v>5</v>
      </c>
      <c r="C35" s="32">
        <v>169</v>
      </c>
      <c r="D35" s="12" t="s">
        <v>118</v>
      </c>
      <c r="E35" s="12" t="s">
        <v>119</v>
      </c>
      <c r="F35" s="12" t="s">
        <v>120</v>
      </c>
      <c r="G35" s="16">
        <v>11241860</v>
      </c>
      <c r="H35" s="38">
        <v>1124186</v>
      </c>
    </row>
    <row r="36" spans="1:9" x14ac:dyDescent="0.3">
      <c r="A36" s="11">
        <v>39513</v>
      </c>
      <c r="B36" s="32">
        <v>5</v>
      </c>
      <c r="C36" s="32">
        <v>181</v>
      </c>
      <c r="D36" s="12" t="s">
        <v>121</v>
      </c>
      <c r="E36" s="12" t="s">
        <v>83</v>
      </c>
      <c r="F36" s="12" t="s">
        <v>47</v>
      </c>
      <c r="G36" s="16">
        <v>1178190</v>
      </c>
      <c r="H36" s="38">
        <v>471276</v>
      </c>
    </row>
    <row r="37" spans="1:9" x14ac:dyDescent="0.3">
      <c r="A37" s="11">
        <v>39513</v>
      </c>
      <c r="B37" s="32">
        <v>5</v>
      </c>
      <c r="C37" s="32">
        <v>194</v>
      </c>
      <c r="D37" s="12" t="s">
        <v>122</v>
      </c>
      <c r="E37" s="12" t="s">
        <v>123</v>
      </c>
      <c r="F37" s="12" t="s">
        <v>117</v>
      </c>
      <c r="G37" s="16">
        <v>820979.86</v>
      </c>
      <c r="H37" s="38">
        <v>820979.86</v>
      </c>
    </row>
    <row r="38" spans="1:9" x14ac:dyDescent="0.3">
      <c r="A38" s="11">
        <v>39513</v>
      </c>
      <c r="B38" s="32">
        <v>5</v>
      </c>
      <c r="C38" s="32">
        <v>208</v>
      </c>
      <c r="D38" s="12" t="s">
        <v>124</v>
      </c>
      <c r="E38" s="12" t="s">
        <v>83</v>
      </c>
      <c r="F38" s="12" t="s">
        <v>47</v>
      </c>
      <c r="G38" s="16">
        <v>2315087.77</v>
      </c>
      <c r="H38" s="38">
        <v>926035.11</v>
      </c>
    </row>
    <row r="39" spans="1:9" x14ac:dyDescent="0.3">
      <c r="A39" s="11">
        <v>39962</v>
      </c>
      <c r="B39" s="32">
        <v>5</v>
      </c>
      <c r="C39" s="32">
        <v>436</v>
      </c>
      <c r="D39" s="12" t="s">
        <v>125</v>
      </c>
      <c r="E39" s="12" t="s">
        <v>126</v>
      </c>
      <c r="F39" s="12" t="s">
        <v>127</v>
      </c>
      <c r="G39" s="16">
        <v>565329.78</v>
      </c>
      <c r="H39" s="38">
        <v>226131.9</v>
      </c>
    </row>
    <row r="40" spans="1:9" x14ac:dyDescent="0.3">
      <c r="A40" s="11">
        <v>39962</v>
      </c>
      <c r="B40" s="32">
        <v>5</v>
      </c>
      <c r="C40" s="32">
        <v>483</v>
      </c>
      <c r="D40" s="61" t="s">
        <v>128</v>
      </c>
      <c r="E40" s="61" t="s">
        <v>129</v>
      </c>
      <c r="F40" s="12" t="s">
        <v>130</v>
      </c>
      <c r="G40" s="16">
        <v>527455.42000000004</v>
      </c>
      <c r="H40" s="38">
        <v>210982.17</v>
      </c>
    </row>
    <row r="41" spans="1:9" ht="20.399999999999999" x14ac:dyDescent="0.3">
      <c r="A41" s="11">
        <v>40361</v>
      </c>
      <c r="B41" s="32">
        <v>5</v>
      </c>
      <c r="C41" s="32">
        <v>626</v>
      </c>
      <c r="D41" s="12" t="s">
        <v>131</v>
      </c>
      <c r="E41" s="12" t="s">
        <v>132</v>
      </c>
      <c r="F41" s="57" t="s">
        <v>66</v>
      </c>
      <c r="G41" s="16">
        <v>1752540</v>
      </c>
      <c r="H41" s="38">
        <v>701016</v>
      </c>
      <c r="I41" s="97"/>
    </row>
    <row r="42" spans="1:9" ht="20.399999999999999" x14ac:dyDescent="0.3">
      <c r="A42" s="11">
        <v>40455</v>
      </c>
      <c r="B42" s="32">
        <v>5</v>
      </c>
      <c r="C42" s="32">
        <v>710</v>
      </c>
      <c r="D42" s="12" t="s">
        <v>133</v>
      </c>
      <c r="E42" s="12" t="s">
        <v>134</v>
      </c>
      <c r="F42" s="57" t="s">
        <v>135</v>
      </c>
      <c r="G42" s="16">
        <v>943962</v>
      </c>
      <c r="H42" s="38">
        <v>190448</v>
      </c>
      <c r="I42" s="97"/>
    </row>
    <row r="43" spans="1:9" ht="20.399999999999999" x14ac:dyDescent="0.3">
      <c r="A43" s="11">
        <v>40455</v>
      </c>
      <c r="B43" s="32">
        <v>5</v>
      </c>
      <c r="C43" s="32">
        <v>711</v>
      </c>
      <c r="D43" s="12" t="s">
        <v>136</v>
      </c>
      <c r="E43" s="12" t="s">
        <v>137</v>
      </c>
      <c r="F43" s="57" t="s">
        <v>138</v>
      </c>
      <c r="G43" s="16">
        <v>420558.89</v>
      </c>
      <c r="H43" s="38">
        <v>137453</v>
      </c>
      <c r="I43" s="97"/>
    </row>
    <row r="44" spans="1:9" ht="20.399999999999999" x14ac:dyDescent="0.3">
      <c r="A44" s="11">
        <v>40455</v>
      </c>
      <c r="B44" s="32">
        <v>5</v>
      </c>
      <c r="C44" s="32">
        <v>712</v>
      </c>
      <c r="D44" s="12" t="s">
        <v>139</v>
      </c>
      <c r="E44" s="12" t="s">
        <v>140</v>
      </c>
      <c r="F44" s="57" t="s">
        <v>141</v>
      </c>
      <c r="G44" s="16">
        <v>994478.19</v>
      </c>
      <c r="H44" s="38">
        <v>281925</v>
      </c>
      <c r="I44" s="97"/>
    </row>
    <row r="45" spans="1:9" x14ac:dyDescent="0.3">
      <c r="A45" s="11">
        <v>40455</v>
      </c>
      <c r="B45" s="32">
        <v>5</v>
      </c>
      <c r="C45" s="32">
        <v>713</v>
      </c>
      <c r="D45" s="12" t="s">
        <v>142</v>
      </c>
      <c r="E45" s="12" t="s">
        <v>143</v>
      </c>
      <c r="F45" s="57" t="s">
        <v>144</v>
      </c>
      <c r="G45" s="16">
        <v>779705.43</v>
      </c>
      <c r="H45" s="38">
        <v>164400.56</v>
      </c>
      <c r="I45" s="97"/>
    </row>
    <row r="46" spans="1:9" x14ac:dyDescent="0.3">
      <c r="A46" s="11">
        <v>40455</v>
      </c>
      <c r="B46" s="32">
        <v>5</v>
      </c>
      <c r="C46" s="32">
        <v>714</v>
      </c>
      <c r="D46" s="12" t="s">
        <v>145</v>
      </c>
      <c r="E46" s="12" t="s">
        <v>146</v>
      </c>
      <c r="F46" s="57" t="s">
        <v>147</v>
      </c>
      <c r="G46" s="16">
        <v>292330.40000000002</v>
      </c>
      <c r="H46" s="38">
        <v>116932.16</v>
      </c>
      <c r="I46" s="97"/>
    </row>
    <row r="47" spans="1:9" x14ac:dyDescent="0.3">
      <c r="A47" s="11">
        <v>40455</v>
      </c>
      <c r="B47" s="32">
        <v>5</v>
      </c>
      <c r="C47" s="32">
        <v>716</v>
      </c>
      <c r="D47" s="12" t="s">
        <v>148</v>
      </c>
      <c r="E47" s="12" t="s">
        <v>149</v>
      </c>
      <c r="F47" s="57" t="s">
        <v>150</v>
      </c>
      <c r="G47" s="16">
        <v>131488</v>
      </c>
      <c r="H47" s="38">
        <v>52595.199999999997</v>
      </c>
      <c r="I47" s="97"/>
    </row>
    <row r="48" spans="1:9" x14ac:dyDescent="0.3">
      <c r="A48" s="11">
        <v>40455</v>
      </c>
      <c r="B48" s="32">
        <v>5</v>
      </c>
      <c r="C48" s="32">
        <v>717</v>
      </c>
      <c r="D48" s="12" t="s">
        <v>151</v>
      </c>
      <c r="E48" s="12" t="s">
        <v>152</v>
      </c>
      <c r="F48" s="57" t="s">
        <v>153</v>
      </c>
      <c r="G48" s="16">
        <v>549332.24</v>
      </c>
      <c r="H48" s="38">
        <v>219732.9</v>
      </c>
      <c r="I48" s="97"/>
    </row>
    <row r="49" spans="1:9" ht="20.399999999999999" x14ac:dyDescent="0.3">
      <c r="A49" s="11">
        <v>40455</v>
      </c>
      <c r="B49" s="32">
        <v>5</v>
      </c>
      <c r="C49" s="32">
        <v>718</v>
      </c>
      <c r="D49" s="12" t="s">
        <v>154</v>
      </c>
      <c r="E49" s="12" t="s">
        <v>155</v>
      </c>
      <c r="F49" s="57" t="s">
        <v>156</v>
      </c>
      <c r="G49" s="16">
        <v>416352.04</v>
      </c>
      <c r="H49" s="38">
        <v>92002</v>
      </c>
      <c r="I49" s="97"/>
    </row>
    <row r="50" spans="1:9" x14ac:dyDescent="0.3">
      <c r="A50" s="11">
        <v>40455</v>
      </c>
      <c r="B50" s="32">
        <v>5</v>
      </c>
      <c r="C50" s="32">
        <v>724</v>
      </c>
      <c r="D50" s="12" t="s">
        <v>157</v>
      </c>
      <c r="E50" s="12" t="s">
        <v>158</v>
      </c>
      <c r="F50" s="57" t="s">
        <v>135</v>
      </c>
      <c r="G50" s="16">
        <v>1011700.79</v>
      </c>
      <c r="H50" s="38">
        <v>404680.32</v>
      </c>
      <c r="I50" s="97"/>
    </row>
    <row r="51" spans="1:9" ht="20.399999999999999" x14ac:dyDescent="0.3">
      <c r="A51" s="11">
        <v>40455</v>
      </c>
      <c r="B51" s="32">
        <v>5</v>
      </c>
      <c r="C51" s="32">
        <v>725</v>
      </c>
      <c r="D51" s="12" t="s">
        <v>159</v>
      </c>
      <c r="E51" s="12" t="s">
        <v>160</v>
      </c>
      <c r="F51" s="57" t="s">
        <v>161</v>
      </c>
      <c r="G51" s="16">
        <v>349099.43</v>
      </c>
      <c r="H51" s="38">
        <v>139639.76999999999</v>
      </c>
      <c r="I51" s="97"/>
    </row>
    <row r="52" spans="1:9" ht="20.399999999999999" x14ac:dyDescent="0.3">
      <c r="A52" s="11">
        <v>40455</v>
      </c>
      <c r="B52" s="32">
        <v>5</v>
      </c>
      <c r="C52" s="32">
        <v>728</v>
      </c>
      <c r="D52" s="12" t="s">
        <v>162</v>
      </c>
      <c r="E52" s="12" t="s">
        <v>155</v>
      </c>
      <c r="F52" s="57" t="s">
        <v>156</v>
      </c>
      <c r="G52" s="16">
        <v>353360.8</v>
      </c>
      <c r="H52" s="38">
        <v>16800</v>
      </c>
      <c r="I52" s="97"/>
    </row>
    <row r="53" spans="1:9" ht="20.399999999999999" x14ac:dyDescent="0.3">
      <c r="A53" s="11">
        <v>40455</v>
      </c>
      <c r="B53" s="32">
        <v>5</v>
      </c>
      <c r="C53" s="32">
        <v>729</v>
      </c>
      <c r="D53" s="12" t="s">
        <v>163</v>
      </c>
      <c r="E53" s="12" t="s">
        <v>164</v>
      </c>
      <c r="F53" s="57" t="s">
        <v>95</v>
      </c>
      <c r="G53" s="16">
        <v>913850.29</v>
      </c>
      <c r="H53" s="38">
        <v>223465</v>
      </c>
      <c r="I53" s="97"/>
    </row>
    <row r="54" spans="1:9" x14ac:dyDescent="0.3">
      <c r="A54" s="11">
        <v>40455</v>
      </c>
      <c r="B54" s="32">
        <v>5</v>
      </c>
      <c r="C54" s="32">
        <v>730</v>
      </c>
      <c r="D54" s="12" t="s">
        <v>165</v>
      </c>
      <c r="E54" s="12" t="s">
        <v>158</v>
      </c>
      <c r="F54" s="12" t="s">
        <v>135</v>
      </c>
      <c r="G54" s="16">
        <v>1344409.99</v>
      </c>
      <c r="H54" s="38">
        <v>537764</v>
      </c>
      <c r="I54" s="97"/>
    </row>
    <row r="55" spans="1:9" x14ac:dyDescent="0.3">
      <c r="A55" s="11">
        <v>40455</v>
      </c>
      <c r="B55" s="32">
        <v>5</v>
      </c>
      <c r="C55" s="32">
        <v>734</v>
      </c>
      <c r="D55" s="12" t="s">
        <v>166</v>
      </c>
      <c r="E55" s="12" t="s">
        <v>167</v>
      </c>
      <c r="F55" s="57" t="s">
        <v>117</v>
      </c>
      <c r="G55" s="16">
        <v>177224.64</v>
      </c>
      <c r="H55" s="38">
        <v>0</v>
      </c>
      <c r="I55" s="97"/>
    </row>
    <row r="56" spans="1:9" x14ac:dyDescent="0.3">
      <c r="A56" s="11">
        <v>40455</v>
      </c>
      <c r="B56" s="32">
        <v>5</v>
      </c>
      <c r="C56" s="32">
        <v>737</v>
      </c>
      <c r="D56" s="12" t="s">
        <v>168</v>
      </c>
      <c r="E56" s="12" t="s">
        <v>158</v>
      </c>
      <c r="F56" s="57" t="s">
        <v>135</v>
      </c>
      <c r="G56" s="16">
        <v>2416288.9900000002</v>
      </c>
      <c r="H56" s="38">
        <v>966515.6</v>
      </c>
      <c r="I56" s="97"/>
    </row>
    <row r="57" spans="1:9" x14ac:dyDescent="0.3">
      <c r="A57" s="11">
        <v>40455</v>
      </c>
      <c r="B57" s="32">
        <v>5</v>
      </c>
      <c r="C57" s="32">
        <v>738</v>
      </c>
      <c r="D57" s="12" t="s">
        <v>169</v>
      </c>
      <c r="E57" s="12" t="s">
        <v>170</v>
      </c>
      <c r="F57" s="57" t="s">
        <v>171</v>
      </c>
      <c r="G57" s="16">
        <v>159701.60999999999</v>
      </c>
      <c r="H57" s="38">
        <v>63880.639999999999</v>
      </c>
      <c r="I57" s="97"/>
    </row>
    <row r="58" spans="1:9" ht="20.399999999999999" x14ac:dyDescent="0.3">
      <c r="A58" s="11">
        <v>40455</v>
      </c>
      <c r="B58" s="32">
        <v>5</v>
      </c>
      <c r="C58" s="32">
        <v>739</v>
      </c>
      <c r="D58" s="12" t="s">
        <v>172</v>
      </c>
      <c r="E58" s="12" t="s">
        <v>173</v>
      </c>
      <c r="F58" s="57" t="s">
        <v>174</v>
      </c>
      <c r="G58" s="16">
        <v>541230.25</v>
      </c>
      <c r="H58" s="38">
        <v>74704</v>
      </c>
      <c r="I58" s="97"/>
    </row>
    <row r="59" spans="1:9" x14ac:dyDescent="0.3">
      <c r="A59" s="11">
        <v>40455</v>
      </c>
      <c r="B59" s="32">
        <v>5</v>
      </c>
      <c r="C59" s="32">
        <v>740</v>
      </c>
      <c r="D59" s="12" t="s">
        <v>175</v>
      </c>
      <c r="E59" s="12" t="s">
        <v>176</v>
      </c>
      <c r="F59" s="57" t="s">
        <v>177</v>
      </c>
      <c r="G59" s="16">
        <v>192428.42</v>
      </c>
      <c r="H59" s="38">
        <v>76971.360000000001</v>
      </c>
      <c r="I59" s="97"/>
    </row>
    <row r="60" spans="1:9" ht="20.399999999999999" x14ac:dyDescent="0.3">
      <c r="A60" s="11">
        <v>40455</v>
      </c>
      <c r="B60" s="32">
        <v>5</v>
      </c>
      <c r="C60" s="32">
        <v>742</v>
      </c>
      <c r="D60" s="12" t="s">
        <v>178</v>
      </c>
      <c r="E60" s="12" t="s">
        <v>160</v>
      </c>
      <c r="F60" s="57" t="s">
        <v>179</v>
      </c>
      <c r="G60" s="16">
        <v>326063.43</v>
      </c>
      <c r="H60" s="38">
        <v>130425.37</v>
      </c>
      <c r="I60" s="97"/>
    </row>
    <row r="61" spans="1:9" x14ac:dyDescent="0.3">
      <c r="A61" s="11">
        <v>40455</v>
      </c>
      <c r="B61" s="32">
        <v>5</v>
      </c>
      <c r="C61" s="32">
        <v>743</v>
      </c>
      <c r="D61" s="12" t="s">
        <v>180</v>
      </c>
      <c r="E61" s="12" t="s">
        <v>181</v>
      </c>
      <c r="F61" s="57" t="s">
        <v>117</v>
      </c>
      <c r="G61" s="16">
        <v>2318071.81</v>
      </c>
      <c r="H61" s="38">
        <v>116836.5</v>
      </c>
      <c r="I61" s="97"/>
    </row>
    <row r="62" spans="1:9" x14ac:dyDescent="0.3">
      <c r="A62" s="11">
        <v>40455</v>
      </c>
      <c r="B62" s="32">
        <v>5</v>
      </c>
      <c r="C62" s="32">
        <v>744</v>
      </c>
      <c r="D62" s="12" t="s">
        <v>182</v>
      </c>
      <c r="E62" s="12" t="s">
        <v>181</v>
      </c>
      <c r="F62" s="57" t="s">
        <v>117</v>
      </c>
      <c r="G62" s="16">
        <v>346186</v>
      </c>
      <c r="H62" s="38">
        <v>36800</v>
      </c>
      <c r="I62" s="97"/>
    </row>
    <row r="63" spans="1:9" ht="20.399999999999999" x14ac:dyDescent="0.3">
      <c r="A63" s="11">
        <v>40455</v>
      </c>
      <c r="B63" s="32">
        <v>5</v>
      </c>
      <c r="C63" s="32">
        <v>745</v>
      </c>
      <c r="D63" s="12" t="s">
        <v>183</v>
      </c>
      <c r="E63" s="12" t="s">
        <v>184</v>
      </c>
      <c r="F63" s="57" t="s">
        <v>185</v>
      </c>
      <c r="G63" s="16">
        <v>998729</v>
      </c>
      <c r="H63" s="38">
        <v>399491.6</v>
      </c>
      <c r="I63" s="97"/>
    </row>
    <row r="64" spans="1:9" ht="20.399999999999999" x14ac:dyDescent="0.3">
      <c r="A64" s="11">
        <v>40455</v>
      </c>
      <c r="B64" s="32">
        <v>5</v>
      </c>
      <c r="C64" s="32">
        <v>746</v>
      </c>
      <c r="D64" s="12" t="s">
        <v>186</v>
      </c>
      <c r="E64" s="12" t="s">
        <v>187</v>
      </c>
      <c r="F64" s="57" t="s">
        <v>188</v>
      </c>
      <c r="G64" s="16">
        <v>1508071.41</v>
      </c>
      <c r="H64" s="38">
        <v>135855</v>
      </c>
      <c r="I64" s="97"/>
    </row>
    <row r="65" spans="1:9" ht="20.399999999999999" x14ac:dyDescent="0.3">
      <c r="A65" s="11">
        <v>40455</v>
      </c>
      <c r="B65" s="32">
        <v>5</v>
      </c>
      <c r="C65" s="32">
        <v>747</v>
      </c>
      <c r="D65" s="12" t="s">
        <v>189</v>
      </c>
      <c r="E65" s="12" t="s">
        <v>190</v>
      </c>
      <c r="F65" s="57" t="s">
        <v>191</v>
      </c>
      <c r="G65" s="16">
        <v>2390279</v>
      </c>
      <c r="H65" s="38">
        <v>295166</v>
      </c>
      <c r="I65" s="97"/>
    </row>
    <row r="66" spans="1:9" x14ac:dyDescent="0.3">
      <c r="A66" s="11">
        <v>40455</v>
      </c>
      <c r="B66" s="32">
        <v>5</v>
      </c>
      <c r="C66" s="32">
        <v>748</v>
      </c>
      <c r="D66" s="12" t="s">
        <v>192</v>
      </c>
      <c r="E66" s="12" t="s">
        <v>193</v>
      </c>
      <c r="F66" s="57" t="s">
        <v>194</v>
      </c>
      <c r="G66" s="16">
        <v>184119.08</v>
      </c>
      <c r="H66" s="38">
        <v>52492</v>
      </c>
      <c r="I66" s="97"/>
    </row>
    <row r="67" spans="1:9" x14ac:dyDescent="0.3">
      <c r="A67" s="11">
        <v>40455</v>
      </c>
      <c r="B67" s="32">
        <v>5</v>
      </c>
      <c r="C67" s="32">
        <v>749</v>
      </c>
      <c r="D67" s="12" t="s">
        <v>195</v>
      </c>
      <c r="E67" s="12" t="s">
        <v>176</v>
      </c>
      <c r="F67" s="12" t="s">
        <v>177</v>
      </c>
      <c r="G67" s="16">
        <v>671974.79</v>
      </c>
      <c r="H67" s="38">
        <v>268789.78999999998</v>
      </c>
      <c r="I67" s="97"/>
    </row>
    <row r="68" spans="1:9" x14ac:dyDescent="0.3">
      <c r="A68" s="11">
        <v>40455</v>
      </c>
      <c r="B68" s="32">
        <v>5</v>
      </c>
      <c r="C68" s="32">
        <v>752</v>
      </c>
      <c r="D68" s="12" t="s">
        <v>196</v>
      </c>
      <c r="E68" s="12" t="s">
        <v>197</v>
      </c>
      <c r="F68" s="57" t="s">
        <v>198</v>
      </c>
      <c r="G68" s="16">
        <v>436880.5</v>
      </c>
      <c r="H68" s="38">
        <v>0</v>
      </c>
      <c r="I68" s="97"/>
    </row>
    <row r="69" spans="1:9" x14ac:dyDescent="0.3">
      <c r="A69" s="11">
        <v>40455</v>
      </c>
      <c r="B69" s="32">
        <v>5</v>
      </c>
      <c r="C69" s="32">
        <v>756</v>
      </c>
      <c r="D69" s="12" t="s">
        <v>199</v>
      </c>
      <c r="E69" s="12" t="s">
        <v>200</v>
      </c>
      <c r="F69" s="57" t="s">
        <v>201</v>
      </c>
      <c r="G69" s="16">
        <v>523199.42</v>
      </c>
      <c r="H69" s="38">
        <v>523199.42</v>
      </c>
      <c r="I69" s="97"/>
    </row>
    <row r="70" spans="1:9" ht="20.399999999999999" x14ac:dyDescent="0.3">
      <c r="A70" s="11">
        <v>40455</v>
      </c>
      <c r="B70" s="32">
        <v>5</v>
      </c>
      <c r="C70" s="32">
        <v>757</v>
      </c>
      <c r="D70" s="12" t="s">
        <v>202</v>
      </c>
      <c r="E70" s="12" t="s">
        <v>203</v>
      </c>
      <c r="F70" s="57" t="s">
        <v>204</v>
      </c>
      <c r="G70" s="16">
        <v>1836486.47</v>
      </c>
      <c r="H70" s="38">
        <v>1565821.47</v>
      </c>
      <c r="I70" s="97"/>
    </row>
    <row r="71" spans="1:9" ht="20.399999999999999" x14ac:dyDescent="0.3">
      <c r="A71" s="11">
        <v>40455</v>
      </c>
      <c r="B71" s="32">
        <v>5</v>
      </c>
      <c r="C71" s="32">
        <v>758</v>
      </c>
      <c r="D71" s="12" t="s">
        <v>205</v>
      </c>
      <c r="E71" s="12" t="s">
        <v>206</v>
      </c>
      <c r="F71" s="57" t="s">
        <v>114</v>
      </c>
      <c r="G71" s="16">
        <v>647000</v>
      </c>
      <c r="H71" s="38">
        <v>258800</v>
      </c>
      <c r="I71" s="97"/>
    </row>
    <row r="72" spans="1:9" ht="20.399999999999999" x14ac:dyDescent="0.3">
      <c r="A72" s="11">
        <v>40455</v>
      </c>
      <c r="B72" s="32">
        <v>5</v>
      </c>
      <c r="C72" s="32">
        <v>759</v>
      </c>
      <c r="D72" s="12" t="s">
        <v>207</v>
      </c>
      <c r="E72" s="12" t="s">
        <v>208</v>
      </c>
      <c r="F72" s="57" t="s">
        <v>209</v>
      </c>
      <c r="G72" s="16">
        <v>1368224.45</v>
      </c>
      <c r="H72" s="38">
        <v>547289.76</v>
      </c>
      <c r="I72" s="97"/>
    </row>
    <row r="73" spans="1:9" ht="20.399999999999999" x14ac:dyDescent="0.3">
      <c r="A73" s="11">
        <v>40455</v>
      </c>
      <c r="B73" s="32">
        <v>5</v>
      </c>
      <c r="C73" s="32">
        <v>761</v>
      </c>
      <c r="D73" s="12" t="s">
        <v>210</v>
      </c>
      <c r="E73" s="12" t="s">
        <v>140</v>
      </c>
      <c r="F73" s="12" t="s">
        <v>211</v>
      </c>
      <c r="G73" s="16">
        <v>849942.9</v>
      </c>
      <c r="H73" s="38">
        <v>127267</v>
      </c>
    </row>
    <row r="74" spans="1:9" x14ac:dyDescent="0.3">
      <c r="A74" s="11">
        <v>41584</v>
      </c>
      <c r="B74" s="32">
        <v>5</v>
      </c>
      <c r="C74" s="32">
        <v>914</v>
      </c>
      <c r="D74" s="12" t="s">
        <v>212</v>
      </c>
      <c r="E74" s="12" t="s">
        <v>213</v>
      </c>
      <c r="F74" s="12" t="s">
        <v>12</v>
      </c>
      <c r="G74" s="16">
        <v>4276744.5199999996</v>
      </c>
      <c r="H74" s="38">
        <v>1040000</v>
      </c>
    </row>
    <row r="75" spans="1:9" x14ac:dyDescent="0.3">
      <c r="A75" s="11">
        <v>41584</v>
      </c>
      <c r="B75" s="32">
        <v>5</v>
      </c>
      <c r="C75" s="32">
        <v>922</v>
      </c>
      <c r="D75" s="12" t="s">
        <v>214</v>
      </c>
      <c r="E75" s="12" t="s">
        <v>215</v>
      </c>
      <c r="F75" s="12" t="s">
        <v>47</v>
      </c>
      <c r="G75" s="16">
        <v>3236744.52</v>
      </c>
      <c r="H75" s="38">
        <v>281175</v>
      </c>
    </row>
    <row r="76" spans="1:9" ht="20.399999999999999" x14ac:dyDescent="0.3">
      <c r="A76" s="11">
        <v>41584</v>
      </c>
      <c r="B76" s="32">
        <v>5</v>
      </c>
      <c r="C76" s="32">
        <v>927</v>
      </c>
      <c r="D76" s="12" t="s">
        <v>216</v>
      </c>
      <c r="E76" s="12" t="s">
        <v>217</v>
      </c>
      <c r="F76" s="12" t="s">
        <v>201</v>
      </c>
      <c r="G76" s="16">
        <v>2801625.71</v>
      </c>
      <c r="H76" s="38">
        <v>652000</v>
      </c>
    </row>
    <row r="77" spans="1:9" x14ac:dyDescent="0.3">
      <c r="A77" s="11">
        <v>39513</v>
      </c>
      <c r="B77" s="32">
        <v>6</v>
      </c>
      <c r="C77" s="32">
        <v>95</v>
      </c>
      <c r="D77" s="12" t="s">
        <v>218</v>
      </c>
      <c r="E77" s="12" t="s">
        <v>70</v>
      </c>
      <c r="F77" s="12" t="s">
        <v>12</v>
      </c>
      <c r="G77" s="16">
        <v>111080.85</v>
      </c>
      <c r="H77" s="38">
        <v>44432.34</v>
      </c>
    </row>
    <row r="78" spans="1:9" x14ac:dyDescent="0.3">
      <c r="A78" s="98">
        <v>39962</v>
      </c>
      <c r="B78" s="56">
        <v>6</v>
      </c>
      <c r="C78" s="5">
        <v>435</v>
      </c>
      <c r="D78" s="6" t="s">
        <v>219</v>
      </c>
      <c r="E78" s="6" t="s">
        <v>111</v>
      </c>
      <c r="F78" s="6" t="s">
        <v>220</v>
      </c>
      <c r="G78" s="99">
        <v>880895.57</v>
      </c>
      <c r="H78" s="100">
        <v>252047.88</v>
      </c>
    </row>
    <row r="79" spans="1:9" x14ac:dyDescent="0.3">
      <c r="A79" s="11">
        <v>40361</v>
      </c>
      <c r="B79" s="32">
        <v>6</v>
      </c>
      <c r="C79" s="32">
        <v>657</v>
      </c>
      <c r="D79" s="12" t="s">
        <v>221</v>
      </c>
      <c r="E79" s="12" t="s">
        <v>70</v>
      </c>
      <c r="F79" s="12" t="s">
        <v>222</v>
      </c>
      <c r="G79" s="16">
        <v>171352.94</v>
      </c>
      <c r="H79" s="38">
        <v>68541.17</v>
      </c>
    </row>
    <row r="80" spans="1:9" ht="20.399999999999999" x14ac:dyDescent="0.3">
      <c r="A80" s="11">
        <v>40298</v>
      </c>
      <c r="B80" s="32">
        <v>7</v>
      </c>
      <c r="C80" s="32">
        <v>532</v>
      </c>
      <c r="D80" s="12" t="s">
        <v>223</v>
      </c>
      <c r="E80" s="12" t="s">
        <v>224</v>
      </c>
      <c r="F80" s="12" t="s">
        <v>47</v>
      </c>
      <c r="G80" s="16">
        <v>41131.67</v>
      </c>
      <c r="H80" s="38">
        <v>16452</v>
      </c>
    </row>
    <row r="81" spans="1:8" ht="20.399999999999999" x14ac:dyDescent="0.3">
      <c r="A81" s="11">
        <v>40298</v>
      </c>
      <c r="B81" s="32">
        <v>7</v>
      </c>
      <c r="C81" s="32">
        <v>538</v>
      </c>
      <c r="D81" s="12" t="s">
        <v>225</v>
      </c>
      <c r="E81" s="12" t="s">
        <v>226</v>
      </c>
      <c r="F81" s="12" t="s">
        <v>12</v>
      </c>
      <c r="G81" s="16">
        <v>48492.71</v>
      </c>
      <c r="H81" s="38">
        <v>19397.080000000002</v>
      </c>
    </row>
    <row r="82" spans="1:8" x14ac:dyDescent="0.3">
      <c r="A82" s="11">
        <v>40298</v>
      </c>
      <c r="B82" s="32">
        <v>7</v>
      </c>
      <c r="C82" s="32">
        <v>550</v>
      </c>
      <c r="D82" s="12" t="s">
        <v>227</v>
      </c>
      <c r="E82" s="12" t="s">
        <v>228</v>
      </c>
      <c r="F82" s="12" t="s">
        <v>12</v>
      </c>
      <c r="G82" s="16">
        <v>46500</v>
      </c>
      <c r="H82" s="38">
        <v>18600</v>
      </c>
    </row>
    <row r="83" spans="1:8" x14ac:dyDescent="0.3">
      <c r="A83" s="7"/>
      <c r="B83" s="31"/>
      <c r="C83" s="31"/>
      <c r="D83" s="8"/>
      <c r="E83" s="8"/>
      <c r="F83" s="9" t="s">
        <v>229</v>
      </c>
      <c r="G83" s="10">
        <f>SUM(G5:G82)</f>
        <v>81014480.069999963</v>
      </c>
      <c r="H83" s="39">
        <f>SUM(H5:H82)</f>
        <v>22192153.169999994</v>
      </c>
    </row>
    <row r="84" spans="1:8" x14ac:dyDescent="0.3">
      <c r="A84" s="7"/>
      <c r="B84" s="31"/>
      <c r="C84" s="31"/>
      <c r="D84" s="8"/>
      <c r="E84" s="8"/>
      <c r="F84" s="24"/>
      <c r="G84" s="22"/>
      <c r="H84" s="40"/>
    </row>
    <row r="85" spans="1:8" ht="15" thickBot="1" x14ac:dyDescent="0.35">
      <c r="A85" s="217" t="s">
        <v>39</v>
      </c>
      <c r="B85" s="218"/>
      <c r="C85" s="218"/>
      <c r="D85" s="218"/>
      <c r="E85" s="218"/>
      <c r="F85" s="218"/>
      <c r="G85" s="218"/>
      <c r="H85" s="219"/>
    </row>
    <row r="86" spans="1:8" ht="20.399999999999999" x14ac:dyDescent="0.3">
      <c r="A86" s="19">
        <v>39601</v>
      </c>
      <c r="B86" s="34">
        <v>1</v>
      </c>
      <c r="C86" s="34">
        <v>257</v>
      </c>
      <c r="D86" s="20" t="s">
        <v>230</v>
      </c>
      <c r="E86" s="20" t="s">
        <v>231</v>
      </c>
      <c r="F86" s="20" t="s">
        <v>232</v>
      </c>
      <c r="G86" s="21">
        <v>132000</v>
      </c>
      <c r="H86" s="41">
        <v>52000</v>
      </c>
    </row>
    <row r="87" spans="1:8" x14ac:dyDescent="0.3">
      <c r="A87" s="11">
        <v>39601</v>
      </c>
      <c r="B87" s="32">
        <v>1</v>
      </c>
      <c r="C87" s="32">
        <v>291</v>
      </c>
      <c r="D87" s="12" t="s">
        <v>233</v>
      </c>
      <c r="E87" s="12" t="s">
        <v>234</v>
      </c>
      <c r="F87" s="12" t="s">
        <v>47</v>
      </c>
      <c r="G87" s="16">
        <v>71707.75</v>
      </c>
      <c r="H87" s="38">
        <v>28500</v>
      </c>
    </row>
    <row r="88" spans="1:8" ht="30.6" x14ac:dyDescent="0.3">
      <c r="A88" s="11">
        <v>39601</v>
      </c>
      <c r="B88" s="32">
        <v>1</v>
      </c>
      <c r="C88" s="32">
        <v>307</v>
      </c>
      <c r="D88" s="12" t="s">
        <v>235</v>
      </c>
      <c r="E88" s="12" t="s">
        <v>236</v>
      </c>
      <c r="F88" s="12" t="s">
        <v>47</v>
      </c>
      <c r="G88" s="16">
        <v>104256.25</v>
      </c>
      <c r="H88" s="38">
        <v>39712.5</v>
      </c>
    </row>
    <row r="89" spans="1:8" x14ac:dyDescent="0.3">
      <c r="A89" s="11">
        <v>39601</v>
      </c>
      <c r="B89" s="32">
        <v>1</v>
      </c>
      <c r="C89" s="32">
        <v>310</v>
      </c>
      <c r="D89" s="12" t="s">
        <v>237</v>
      </c>
      <c r="E89" s="12" t="s">
        <v>238</v>
      </c>
      <c r="F89" s="12" t="s">
        <v>201</v>
      </c>
      <c r="G89" s="16">
        <v>229900</v>
      </c>
      <c r="H89" s="38">
        <v>91960</v>
      </c>
    </row>
    <row r="90" spans="1:8" ht="20.399999999999999" x14ac:dyDescent="0.3">
      <c r="A90" s="11">
        <v>39601</v>
      </c>
      <c r="B90" s="32">
        <v>1</v>
      </c>
      <c r="C90" s="32">
        <v>317</v>
      </c>
      <c r="D90" s="12" t="s">
        <v>239</v>
      </c>
      <c r="E90" s="12" t="s">
        <v>240</v>
      </c>
      <c r="F90" s="12" t="s">
        <v>241</v>
      </c>
      <c r="G90" s="16">
        <v>247408</v>
      </c>
      <c r="H90" s="38">
        <v>98963.199999999997</v>
      </c>
    </row>
    <row r="91" spans="1:8" x14ac:dyDescent="0.3">
      <c r="A91" s="11">
        <v>39601</v>
      </c>
      <c r="B91" s="32">
        <v>1</v>
      </c>
      <c r="C91" s="32">
        <v>321</v>
      </c>
      <c r="D91" s="12" t="s">
        <v>242</v>
      </c>
      <c r="E91" s="12" t="s">
        <v>243</v>
      </c>
      <c r="F91" s="12" t="s">
        <v>47</v>
      </c>
      <c r="G91" s="16">
        <v>104422</v>
      </c>
      <c r="H91" s="38">
        <v>14250</v>
      </c>
    </row>
    <row r="92" spans="1:8" ht="20.399999999999999" x14ac:dyDescent="0.3">
      <c r="A92" s="11">
        <v>40361</v>
      </c>
      <c r="B92" s="32">
        <v>1</v>
      </c>
      <c r="C92" s="32">
        <v>611</v>
      </c>
      <c r="D92" s="12" t="s">
        <v>244</v>
      </c>
      <c r="E92" s="12" t="s">
        <v>245</v>
      </c>
      <c r="F92" s="12" t="s">
        <v>201</v>
      </c>
      <c r="G92" s="16">
        <v>129259.22</v>
      </c>
      <c r="H92" s="38">
        <v>51704.11</v>
      </c>
    </row>
    <row r="93" spans="1:8" x14ac:dyDescent="0.3">
      <c r="A93" s="11">
        <v>40361</v>
      </c>
      <c r="B93" s="32">
        <v>1</v>
      </c>
      <c r="C93" s="32">
        <v>619</v>
      </c>
      <c r="D93" s="12" t="s">
        <v>246</v>
      </c>
      <c r="E93" s="12" t="s">
        <v>60</v>
      </c>
      <c r="F93" s="12" t="s">
        <v>13</v>
      </c>
      <c r="G93" s="16">
        <v>680000</v>
      </c>
      <c r="H93" s="38">
        <v>272000</v>
      </c>
    </row>
    <row r="94" spans="1:8" ht="20.399999999999999" x14ac:dyDescent="0.3">
      <c r="A94" s="11">
        <v>40361</v>
      </c>
      <c r="B94" s="32">
        <v>1</v>
      </c>
      <c r="C94" s="32">
        <v>667</v>
      </c>
      <c r="D94" s="12" t="s">
        <v>247</v>
      </c>
      <c r="E94" s="12" t="s">
        <v>248</v>
      </c>
      <c r="F94" s="12" t="s">
        <v>13</v>
      </c>
      <c r="G94" s="16">
        <v>470424.91</v>
      </c>
      <c r="H94" s="38">
        <v>188169.96</v>
      </c>
    </row>
    <row r="95" spans="1:8" ht="20.399999999999999" x14ac:dyDescent="0.3">
      <c r="A95" s="11">
        <v>39601</v>
      </c>
      <c r="B95" s="32">
        <v>2</v>
      </c>
      <c r="C95" s="32">
        <v>225</v>
      </c>
      <c r="D95" s="12" t="s">
        <v>249</v>
      </c>
      <c r="E95" s="12" t="s">
        <v>250</v>
      </c>
      <c r="F95" s="12" t="s">
        <v>47</v>
      </c>
      <c r="G95" s="16">
        <v>327295.88</v>
      </c>
      <c r="H95" s="38">
        <v>130918.39999999999</v>
      </c>
    </row>
    <row r="96" spans="1:8" x14ac:dyDescent="0.3">
      <c r="A96" s="11">
        <v>39601</v>
      </c>
      <c r="B96" s="32">
        <v>2</v>
      </c>
      <c r="C96" s="32">
        <v>265</v>
      </c>
      <c r="D96" s="12" t="s">
        <v>251</v>
      </c>
      <c r="E96" s="12" t="s">
        <v>252</v>
      </c>
      <c r="F96" s="12" t="s">
        <v>47</v>
      </c>
      <c r="G96" s="16">
        <v>1128640</v>
      </c>
      <c r="H96" s="38">
        <v>451455</v>
      </c>
    </row>
    <row r="97" spans="1:13" x14ac:dyDescent="0.3">
      <c r="A97" s="101">
        <v>39601</v>
      </c>
      <c r="B97" s="95">
        <v>2</v>
      </c>
      <c r="C97" s="95">
        <v>286</v>
      </c>
      <c r="D97" s="102" t="s">
        <v>253</v>
      </c>
      <c r="E97" s="102" t="s">
        <v>234</v>
      </c>
      <c r="F97" s="96" t="s">
        <v>47</v>
      </c>
      <c r="G97" s="103">
        <v>163855</v>
      </c>
      <c r="H97" s="104">
        <v>65500</v>
      </c>
      <c r="I97" s="105"/>
      <c r="J97" s="55"/>
      <c r="K97" s="55"/>
      <c r="L97" s="36"/>
      <c r="M97" s="36"/>
    </row>
    <row r="98" spans="1:13" x14ac:dyDescent="0.3">
      <c r="A98" s="101">
        <v>39601</v>
      </c>
      <c r="B98" s="95">
        <v>2</v>
      </c>
      <c r="C98" s="95">
        <v>294</v>
      </c>
      <c r="D98" s="102" t="s">
        <v>254</v>
      </c>
      <c r="E98" s="102" t="s">
        <v>255</v>
      </c>
      <c r="F98" s="96" t="s">
        <v>256</v>
      </c>
      <c r="G98" s="103">
        <v>122000</v>
      </c>
      <c r="H98" s="104">
        <v>48800</v>
      </c>
      <c r="I98" s="105"/>
      <c r="J98" s="55"/>
      <c r="K98" s="55"/>
      <c r="L98" s="36"/>
      <c r="M98" s="36"/>
    </row>
    <row r="99" spans="1:13" x14ac:dyDescent="0.3">
      <c r="A99" s="11">
        <v>39601</v>
      </c>
      <c r="B99" s="32">
        <v>2</v>
      </c>
      <c r="C99" s="32">
        <v>322</v>
      </c>
      <c r="D99" s="12" t="s">
        <v>257</v>
      </c>
      <c r="E99" s="12" t="s">
        <v>258</v>
      </c>
      <c r="F99" s="12" t="s">
        <v>47</v>
      </c>
      <c r="G99" s="16">
        <v>20000</v>
      </c>
      <c r="H99" s="38">
        <v>8000</v>
      </c>
    </row>
    <row r="100" spans="1:13" ht="20.399999999999999" x14ac:dyDescent="0.3">
      <c r="A100" s="11">
        <v>40361</v>
      </c>
      <c r="B100" s="32">
        <v>2</v>
      </c>
      <c r="C100" s="32">
        <v>612</v>
      </c>
      <c r="D100" s="12" t="s">
        <v>259</v>
      </c>
      <c r="E100" s="12" t="s">
        <v>68</v>
      </c>
      <c r="F100" s="12" t="s">
        <v>95</v>
      </c>
      <c r="G100" s="16">
        <v>134882</v>
      </c>
      <c r="H100" s="38">
        <v>53952.800000000003</v>
      </c>
    </row>
    <row r="101" spans="1:13" x14ac:dyDescent="0.3">
      <c r="A101" s="11">
        <v>40361</v>
      </c>
      <c r="B101" s="32">
        <v>2</v>
      </c>
      <c r="C101" s="32">
        <v>613</v>
      </c>
      <c r="D101" s="12" t="s">
        <v>260</v>
      </c>
      <c r="E101" s="12" t="s">
        <v>260</v>
      </c>
      <c r="F101" s="12" t="s">
        <v>261</v>
      </c>
      <c r="G101" s="16">
        <v>1695000</v>
      </c>
      <c r="H101" s="38">
        <v>200000</v>
      </c>
    </row>
    <row r="102" spans="1:13" ht="20.399999999999999" x14ac:dyDescent="0.3">
      <c r="A102" s="11">
        <v>40361</v>
      </c>
      <c r="B102" s="32">
        <v>2</v>
      </c>
      <c r="C102" s="32">
        <v>632</v>
      </c>
      <c r="D102" s="12" t="s">
        <v>262</v>
      </c>
      <c r="E102" s="12" t="s">
        <v>263</v>
      </c>
      <c r="F102" s="12" t="s">
        <v>264</v>
      </c>
      <c r="G102" s="16">
        <v>510553.38</v>
      </c>
      <c r="H102" s="38">
        <v>200000</v>
      </c>
    </row>
    <row r="103" spans="1:13" x14ac:dyDescent="0.3">
      <c r="A103" s="11">
        <v>40361</v>
      </c>
      <c r="B103" s="32">
        <v>2</v>
      </c>
      <c r="C103" s="32">
        <v>636</v>
      </c>
      <c r="D103" s="12" t="s">
        <v>265</v>
      </c>
      <c r="E103" s="12" t="s">
        <v>266</v>
      </c>
      <c r="F103" s="12" t="s">
        <v>267</v>
      </c>
      <c r="G103" s="16">
        <v>550001</v>
      </c>
      <c r="H103" s="38">
        <v>200000</v>
      </c>
    </row>
    <row r="104" spans="1:13" x14ac:dyDescent="0.3">
      <c r="A104" s="11">
        <v>40361</v>
      </c>
      <c r="B104" s="32">
        <v>2</v>
      </c>
      <c r="C104" s="32">
        <v>645</v>
      </c>
      <c r="D104" s="12" t="s">
        <v>268</v>
      </c>
      <c r="E104" s="12" t="s">
        <v>269</v>
      </c>
      <c r="F104" s="12" t="s">
        <v>201</v>
      </c>
      <c r="G104" s="16">
        <v>10120000</v>
      </c>
      <c r="H104" s="38">
        <v>1100000</v>
      </c>
    </row>
    <row r="105" spans="1:13" x14ac:dyDescent="0.3">
      <c r="A105" s="11">
        <v>41044</v>
      </c>
      <c r="B105" s="32">
        <v>2</v>
      </c>
      <c r="C105" s="32">
        <v>880</v>
      </c>
      <c r="D105" s="12" t="s">
        <v>270</v>
      </c>
      <c r="E105" s="12" t="s">
        <v>271</v>
      </c>
      <c r="F105" s="12" t="s">
        <v>201</v>
      </c>
      <c r="G105" s="16">
        <v>386404</v>
      </c>
      <c r="H105" s="38">
        <v>966010</v>
      </c>
    </row>
    <row r="106" spans="1:13" x14ac:dyDescent="0.3">
      <c r="A106" s="11">
        <v>41169</v>
      </c>
      <c r="B106" s="32">
        <v>2</v>
      </c>
      <c r="C106" s="32">
        <v>890</v>
      </c>
      <c r="D106" s="12" t="s">
        <v>272</v>
      </c>
      <c r="E106" s="12" t="s">
        <v>273</v>
      </c>
      <c r="F106" s="12" t="s">
        <v>201</v>
      </c>
      <c r="G106" s="16">
        <v>396980</v>
      </c>
      <c r="H106" s="38">
        <v>992450</v>
      </c>
    </row>
    <row r="107" spans="1:13" ht="20.399999999999999" x14ac:dyDescent="0.3">
      <c r="A107" s="11">
        <v>41169</v>
      </c>
      <c r="B107" s="32">
        <v>2</v>
      </c>
      <c r="C107" s="32">
        <v>894</v>
      </c>
      <c r="D107" s="12" t="s">
        <v>274</v>
      </c>
      <c r="E107" s="12" t="s">
        <v>275</v>
      </c>
      <c r="F107" s="12" t="s">
        <v>201</v>
      </c>
      <c r="G107" s="16">
        <v>397600</v>
      </c>
      <c r="H107" s="38">
        <v>994000</v>
      </c>
    </row>
    <row r="108" spans="1:13" x14ac:dyDescent="0.3">
      <c r="A108" s="11">
        <v>41169</v>
      </c>
      <c r="B108" s="32">
        <v>2</v>
      </c>
      <c r="C108" s="32">
        <v>898</v>
      </c>
      <c r="D108" s="12" t="s">
        <v>276</v>
      </c>
      <c r="E108" s="12" t="s">
        <v>277</v>
      </c>
      <c r="F108" s="12" t="s">
        <v>201</v>
      </c>
      <c r="G108" s="16">
        <v>153242</v>
      </c>
      <c r="H108" s="38">
        <v>383105</v>
      </c>
    </row>
    <row r="109" spans="1:13" x14ac:dyDescent="0.3">
      <c r="A109" s="11">
        <v>41169</v>
      </c>
      <c r="B109" s="32">
        <v>2</v>
      </c>
      <c r="C109" s="32">
        <v>899</v>
      </c>
      <c r="D109" s="12" t="s">
        <v>278</v>
      </c>
      <c r="E109" s="12" t="s">
        <v>279</v>
      </c>
      <c r="F109" s="12" t="s">
        <v>201</v>
      </c>
      <c r="G109" s="16">
        <v>146084</v>
      </c>
      <c r="H109" s="38">
        <v>365210</v>
      </c>
    </row>
    <row r="110" spans="1:13" ht="15" customHeight="1" x14ac:dyDescent="0.3">
      <c r="A110" s="11">
        <v>41584</v>
      </c>
      <c r="B110" s="32">
        <v>2</v>
      </c>
      <c r="C110" s="32">
        <v>912</v>
      </c>
      <c r="D110" s="12" t="s">
        <v>280</v>
      </c>
      <c r="E110" s="12" t="s">
        <v>281</v>
      </c>
      <c r="F110" s="12" t="s">
        <v>47</v>
      </c>
      <c r="G110" s="16">
        <v>1153051.8799999999</v>
      </c>
      <c r="H110" s="38">
        <v>133687.03</v>
      </c>
    </row>
    <row r="111" spans="1:13" ht="15" customHeight="1" x14ac:dyDescent="0.3">
      <c r="A111" s="11">
        <v>41584</v>
      </c>
      <c r="B111" s="32">
        <v>2</v>
      </c>
      <c r="C111" s="32">
        <v>928</v>
      </c>
      <c r="D111" s="12" t="s">
        <v>282</v>
      </c>
      <c r="E111" s="12" t="s">
        <v>283</v>
      </c>
      <c r="F111" s="12" t="s">
        <v>47</v>
      </c>
      <c r="G111" s="16">
        <v>1274651.8799999999</v>
      </c>
      <c r="H111" s="38">
        <v>121600</v>
      </c>
    </row>
    <row r="112" spans="1:13" ht="15" customHeight="1" x14ac:dyDescent="0.3">
      <c r="A112" s="11">
        <v>41584</v>
      </c>
      <c r="B112" s="32">
        <v>2</v>
      </c>
      <c r="C112" s="32">
        <v>929</v>
      </c>
      <c r="D112" s="12" t="s">
        <v>284</v>
      </c>
      <c r="E112" s="12" t="s">
        <v>285</v>
      </c>
      <c r="F112" s="12" t="s">
        <v>286</v>
      </c>
      <c r="G112" s="16">
        <v>1019364.85</v>
      </c>
      <c r="H112" s="38">
        <v>212287.6</v>
      </c>
    </row>
    <row r="113" spans="1:8" ht="20.399999999999999" x14ac:dyDescent="0.3">
      <c r="A113" s="11">
        <v>39601</v>
      </c>
      <c r="B113" s="32">
        <v>3</v>
      </c>
      <c r="C113" s="32">
        <v>241</v>
      </c>
      <c r="D113" s="12" t="s">
        <v>287</v>
      </c>
      <c r="E113" s="12" t="s">
        <v>113</v>
      </c>
      <c r="F113" s="12" t="s">
        <v>288</v>
      </c>
      <c r="G113" s="16">
        <v>68725</v>
      </c>
      <c r="H113" s="38">
        <v>27490</v>
      </c>
    </row>
    <row r="114" spans="1:8" x14ac:dyDescent="0.3">
      <c r="A114" s="11">
        <v>39601</v>
      </c>
      <c r="B114" s="32">
        <v>3</v>
      </c>
      <c r="C114" s="32">
        <v>320</v>
      </c>
      <c r="D114" s="12" t="s">
        <v>289</v>
      </c>
      <c r="E114" s="12" t="s">
        <v>123</v>
      </c>
      <c r="F114" s="12" t="s">
        <v>47</v>
      </c>
      <c r="G114" s="16">
        <v>208949</v>
      </c>
      <c r="H114" s="38">
        <v>83579</v>
      </c>
    </row>
    <row r="115" spans="1:8" x14ac:dyDescent="0.3">
      <c r="A115" s="14"/>
      <c r="B115" s="33"/>
      <c r="C115" s="33"/>
      <c r="D115" s="15"/>
      <c r="E115" s="15"/>
      <c r="F115" s="9" t="s">
        <v>290</v>
      </c>
      <c r="G115" s="10">
        <f>SUM(G86:G114)</f>
        <v>22146658</v>
      </c>
      <c r="H115" s="39">
        <f>SUM(H86:H114)</f>
        <v>7575304.5999999996</v>
      </c>
    </row>
    <row r="116" spans="1:8" x14ac:dyDescent="0.3">
      <c r="A116" s="14"/>
      <c r="B116" s="33"/>
      <c r="C116" s="33"/>
      <c r="D116" s="15"/>
      <c r="E116" s="15"/>
      <c r="F116" s="17"/>
      <c r="G116" s="18"/>
      <c r="H116" s="42"/>
    </row>
    <row r="117" spans="1:8" x14ac:dyDescent="0.3">
      <c r="A117" s="220" t="s">
        <v>40</v>
      </c>
      <c r="B117" s="221"/>
      <c r="C117" s="221"/>
      <c r="D117" s="221"/>
      <c r="E117" s="221"/>
      <c r="F117" s="221"/>
      <c r="G117" s="221"/>
      <c r="H117" s="222"/>
    </row>
    <row r="118" spans="1:8" x14ac:dyDescent="0.3">
      <c r="A118" s="107">
        <v>39900</v>
      </c>
      <c r="B118" s="108">
        <v>1</v>
      </c>
      <c r="C118" s="108">
        <v>416</v>
      </c>
      <c r="D118" s="109" t="s">
        <v>291</v>
      </c>
      <c r="E118" s="109" t="s">
        <v>292</v>
      </c>
      <c r="F118" s="109" t="s">
        <v>293</v>
      </c>
      <c r="G118" s="110">
        <v>1219600</v>
      </c>
      <c r="H118" s="111">
        <v>536624</v>
      </c>
    </row>
    <row r="119" spans="1:8" x14ac:dyDescent="0.3">
      <c r="A119" s="107">
        <v>40053</v>
      </c>
      <c r="B119" s="108">
        <v>1</v>
      </c>
      <c r="C119" s="108">
        <v>492</v>
      </c>
      <c r="D119" s="109" t="s">
        <v>294</v>
      </c>
      <c r="E119" s="109" t="s">
        <v>292</v>
      </c>
      <c r="F119" s="109" t="s">
        <v>293</v>
      </c>
      <c r="G119" s="110">
        <v>2437122</v>
      </c>
      <c r="H119" s="111">
        <v>974800</v>
      </c>
    </row>
    <row r="120" spans="1:8" ht="20.399999999999999" x14ac:dyDescent="0.3">
      <c r="A120" s="107">
        <v>39664</v>
      </c>
      <c r="B120" s="108">
        <v>2</v>
      </c>
      <c r="C120" s="108">
        <v>74</v>
      </c>
      <c r="D120" s="109" t="s">
        <v>295</v>
      </c>
      <c r="E120" s="109" t="s">
        <v>296</v>
      </c>
      <c r="F120" s="109" t="s">
        <v>297</v>
      </c>
      <c r="G120" s="110">
        <v>751040.59</v>
      </c>
      <c r="H120" s="111">
        <v>146037.71</v>
      </c>
    </row>
    <row r="121" spans="1:8" x14ac:dyDescent="0.3">
      <c r="A121" s="107">
        <v>39797</v>
      </c>
      <c r="B121" s="108">
        <v>2</v>
      </c>
      <c r="C121" s="108">
        <v>382</v>
      </c>
      <c r="D121" s="109" t="s">
        <v>298</v>
      </c>
      <c r="E121" s="109" t="s">
        <v>299</v>
      </c>
      <c r="F121" s="109" t="s">
        <v>300</v>
      </c>
      <c r="G121" s="110">
        <v>6945252.46</v>
      </c>
      <c r="H121" s="111">
        <v>1736313</v>
      </c>
    </row>
    <row r="122" spans="1:8" x14ac:dyDescent="0.3">
      <c r="A122" s="107">
        <v>40185</v>
      </c>
      <c r="B122" s="108">
        <v>2</v>
      </c>
      <c r="C122" s="108">
        <v>512</v>
      </c>
      <c r="D122" s="109" t="s">
        <v>301</v>
      </c>
      <c r="E122" s="109" t="s">
        <v>302</v>
      </c>
      <c r="F122" s="109" t="s">
        <v>303</v>
      </c>
      <c r="G122" s="110">
        <v>82296.19</v>
      </c>
      <c r="H122" s="111">
        <v>32918.480000000003</v>
      </c>
    </row>
    <row r="123" spans="1:8" ht="20.399999999999999" x14ac:dyDescent="0.3">
      <c r="A123" s="107">
        <v>40185</v>
      </c>
      <c r="B123" s="108">
        <v>2</v>
      </c>
      <c r="C123" s="108">
        <v>516</v>
      </c>
      <c r="D123" s="109" t="s">
        <v>304</v>
      </c>
      <c r="E123" s="109" t="s">
        <v>305</v>
      </c>
      <c r="F123" s="109" t="s">
        <v>306</v>
      </c>
      <c r="G123" s="110">
        <v>6608217.0899999999</v>
      </c>
      <c r="H123" s="111">
        <v>1982465.13</v>
      </c>
    </row>
    <row r="124" spans="1:8" ht="20.399999999999999" x14ac:dyDescent="0.3">
      <c r="A124" s="107">
        <v>40185</v>
      </c>
      <c r="B124" s="108">
        <v>2</v>
      </c>
      <c r="C124" s="108">
        <v>519</v>
      </c>
      <c r="D124" s="109" t="s">
        <v>307</v>
      </c>
      <c r="E124" s="109" t="s">
        <v>308</v>
      </c>
      <c r="F124" s="109" t="s">
        <v>308</v>
      </c>
      <c r="G124" s="110">
        <v>667135</v>
      </c>
      <c r="H124" s="111">
        <v>266854</v>
      </c>
    </row>
    <row r="125" spans="1:8" x14ac:dyDescent="0.3">
      <c r="A125" s="107">
        <v>40465</v>
      </c>
      <c r="B125" s="108">
        <v>2</v>
      </c>
      <c r="C125" s="108">
        <v>706</v>
      </c>
      <c r="D125" s="109" t="s">
        <v>309</v>
      </c>
      <c r="E125" s="109" t="s">
        <v>305</v>
      </c>
      <c r="F125" s="109" t="s">
        <v>310</v>
      </c>
      <c r="G125" s="110">
        <v>3180094</v>
      </c>
      <c r="H125" s="111">
        <v>795023.51</v>
      </c>
    </row>
    <row r="126" spans="1:8" x14ac:dyDescent="0.3">
      <c r="A126" s="107">
        <v>39510</v>
      </c>
      <c r="B126" s="108">
        <v>3</v>
      </c>
      <c r="C126" s="108">
        <v>102</v>
      </c>
      <c r="D126" s="109" t="s">
        <v>311</v>
      </c>
      <c r="E126" s="109" t="s">
        <v>101</v>
      </c>
      <c r="F126" s="109" t="s">
        <v>312</v>
      </c>
      <c r="G126" s="110">
        <v>1729463.19</v>
      </c>
      <c r="H126" s="111">
        <v>800000</v>
      </c>
    </row>
    <row r="127" spans="1:8" x14ac:dyDescent="0.3">
      <c r="A127" s="107">
        <v>39554</v>
      </c>
      <c r="B127" s="108">
        <v>3</v>
      </c>
      <c r="C127" s="108">
        <v>229</v>
      </c>
      <c r="D127" s="109" t="s">
        <v>313</v>
      </c>
      <c r="E127" s="109" t="s">
        <v>101</v>
      </c>
      <c r="F127" s="109" t="s">
        <v>312</v>
      </c>
      <c r="G127" s="110">
        <v>2043782.61</v>
      </c>
      <c r="H127" s="111">
        <v>800000</v>
      </c>
    </row>
    <row r="128" spans="1:8" x14ac:dyDescent="0.3">
      <c r="A128" s="107">
        <v>39797</v>
      </c>
      <c r="B128" s="108">
        <v>3</v>
      </c>
      <c r="C128" s="108">
        <v>385</v>
      </c>
      <c r="D128" s="109" t="s">
        <v>314</v>
      </c>
      <c r="E128" s="109" t="s">
        <v>315</v>
      </c>
      <c r="F128" s="109" t="s">
        <v>316</v>
      </c>
      <c r="G128" s="110">
        <v>798000.29</v>
      </c>
      <c r="H128" s="111">
        <v>319200.12</v>
      </c>
    </row>
    <row r="129" spans="1:11" x14ac:dyDescent="0.3">
      <c r="A129" s="107">
        <v>39864</v>
      </c>
      <c r="B129" s="108">
        <v>3</v>
      </c>
      <c r="C129" s="108">
        <v>399</v>
      </c>
      <c r="D129" s="109" t="s">
        <v>317</v>
      </c>
      <c r="E129" s="109" t="s">
        <v>318</v>
      </c>
      <c r="F129" s="109" t="s">
        <v>318</v>
      </c>
      <c r="G129" s="110">
        <v>5602402.4000000004</v>
      </c>
      <c r="H129" s="111">
        <v>1400601.35</v>
      </c>
    </row>
    <row r="130" spans="1:11" x14ac:dyDescent="0.3">
      <c r="A130" s="107">
        <v>39900</v>
      </c>
      <c r="B130" s="108">
        <v>3</v>
      </c>
      <c r="C130" s="108">
        <v>424</v>
      </c>
      <c r="D130" s="109" t="s">
        <v>319</v>
      </c>
      <c r="E130" s="109" t="s">
        <v>315</v>
      </c>
      <c r="F130" s="109" t="s">
        <v>316</v>
      </c>
      <c r="G130" s="110">
        <v>821095.42</v>
      </c>
      <c r="H130" s="111">
        <v>328438.17</v>
      </c>
    </row>
    <row r="131" spans="1:11" ht="20.399999999999999" x14ac:dyDescent="0.3">
      <c r="A131" s="107">
        <v>40053</v>
      </c>
      <c r="B131" s="108">
        <v>3</v>
      </c>
      <c r="C131" s="108">
        <v>490</v>
      </c>
      <c r="D131" s="109" t="s">
        <v>320</v>
      </c>
      <c r="E131" s="109" t="s">
        <v>321</v>
      </c>
      <c r="F131" s="109" t="s">
        <v>321</v>
      </c>
      <c r="G131" s="110">
        <v>16171914.68</v>
      </c>
      <c r="H131" s="111">
        <v>4040000</v>
      </c>
    </row>
    <row r="132" spans="1:11" x14ac:dyDescent="0.3">
      <c r="A132" s="107">
        <v>40053</v>
      </c>
      <c r="B132" s="108">
        <v>3</v>
      </c>
      <c r="C132" s="108">
        <v>507</v>
      </c>
      <c r="D132" s="109" t="s">
        <v>322</v>
      </c>
      <c r="E132" s="109" t="s">
        <v>323</v>
      </c>
      <c r="F132" s="109" t="s">
        <v>261</v>
      </c>
      <c r="G132" s="110">
        <v>18572079</v>
      </c>
      <c r="H132" s="111">
        <v>3892241</v>
      </c>
    </row>
    <row r="133" spans="1:11" ht="20.399999999999999" x14ac:dyDescent="0.3">
      <c r="A133" s="107">
        <v>40114</v>
      </c>
      <c r="B133" s="108">
        <v>3</v>
      </c>
      <c r="C133" s="108">
        <v>510</v>
      </c>
      <c r="D133" s="109" t="s">
        <v>324</v>
      </c>
      <c r="E133" s="109" t="s">
        <v>325</v>
      </c>
      <c r="F133" s="109" t="s">
        <v>326</v>
      </c>
      <c r="G133" s="59">
        <v>4405766.34</v>
      </c>
      <c r="H133" s="117">
        <v>1762306.54</v>
      </c>
    </row>
    <row r="134" spans="1:11" x14ac:dyDescent="0.3">
      <c r="A134" s="107">
        <v>40361</v>
      </c>
      <c r="B134" s="108">
        <v>3</v>
      </c>
      <c r="C134" s="108">
        <v>617</v>
      </c>
      <c r="D134" s="109" t="s">
        <v>327</v>
      </c>
      <c r="E134" s="109" t="s">
        <v>328</v>
      </c>
      <c r="F134" s="109" t="s">
        <v>135</v>
      </c>
      <c r="G134" s="110">
        <v>4247722.74</v>
      </c>
      <c r="H134" s="111">
        <v>1699089.2</v>
      </c>
    </row>
    <row r="135" spans="1:11" x14ac:dyDescent="0.3">
      <c r="A135" s="107">
        <v>40361</v>
      </c>
      <c r="B135" s="108">
        <v>3</v>
      </c>
      <c r="C135" s="108">
        <v>688</v>
      </c>
      <c r="D135" s="109" t="s">
        <v>329</v>
      </c>
      <c r="E135" s="109" t="s">
        <v>326</v>
      </c>
      <c r="F135" s="109" t="s">
        <v>135</v>
      </c>
      <c r="G135" s="110">
        <v>3858800</v>
      </c>
      <c r="H135" s="111">
        <v>1543520</v>
      </c>
      <c r="J135" s="94"/>
      <c r="K135" s="94"/>
    </row>
    <row r="136" spans="1:11" x14ac:dyDescent="0.3">
      <c r="A136" s="107">
        <v>40623</v>
      </c>
      <c r="B136" s="108">
        <v>3</v>
      </c>
      <c r="C136" s="108">
        <v>697</v>
      </c>
      <c r="D136" s="109" t="s">
        <v>330</v>
      </c>
      <c r="E136" s="109" t="s">
        <v>117</v>
      </c>
      <c r="F136" s="109" t="s">
        <v>117</v>
      </c>
      <c r="G136" s="110">
        <v>5186383.66</v>
      </c>
      <c r="H136" s="111">
        <v>2074553.46</v>
      </c>
      <c r="J136" s="94"/>
      <c r="K136" s="94"/>
    </row>
    <row r="137" spans="1:11" x14ac:dyDescent="0.3">
      <c r="A137" s="107">
        <v>40527</v>
      </c>
      <c r="B137" s="108">
        <v>3</v>
      </c>
      <c r="C137" s="108">
        <v>772</v>
      </c>
      <c r="D137" s="109" t="s">
        <v>331</v>
      </c>
      <c r="E137" s="109" t="s">
        <v>255</v>
      </c>
      <c r="F137" s="109" t="s">
        <v>138</v>
      </c>
      <c r="G137" s="110">
        <v>6200560.1200000001</v>
      </c>
      <c r="H137" s="111">
        <v>1222090.23</v>
      </c>
      <c r="J137" s="94"/>
      <c r="K137" s="94"/>
    </row>
    <row r="138" spans="1:11" x14ac:dyDescent="0.3">
      <c r="A138" s="107">
        <v>40471</v>
      </c>
      <c r="B138" s="108">
        <v>3</v>
      </c>
      <c r="C138" s="108">
        <v>777</v>
      </c>
      <c r="D138" s="109" t="s">
        <v>268</v>
      </c>
      <c r="E138" s="109" t="s">
        <v>269</v>
      </c>
      <c r="F138" s="109" t="s">
        <v>201</v>
      </c>
      <c r="G138" s="110">
        <v>10120000</v>
      </c>
      <c r="H138" s="111">
        <v>1100000</v>
      </c>
    </row>
    <row r="139" spans="1:11" x14ac:dyDescent="0.3">
      <c r="A139" s="107">
        <v>40787</v>
      </c>
      <c r="B139" s="108">
        <v>3</v>
      </c>
      <c r="C139" s="108">
        <v>865</v>
      </c>
      <c r="D139" s="109" t="s">
        <v>332</v>
      </c>
      <c r="E139" s="109" t="s">
        <v>333</v>
      </c>
      <c r="F139" s="109" t="s">
        <v>66</v>
      </c>
      <c r="G139" s="110">
        <v>3603231.3</v>
      </c>
      <c r="H139" s="111">
        <v>1441292.52</v>
      </c>
    </row>
    <row r="140" spans="1:11" ht="20.399999999999999" x14ac:dyDescent="0.3">
      <c r="A140" s="107">
        <v>40840</v>
      </c>
      <c r="B140" s="108">
        <v>3</v>
      </c>
      <c r="C140" s="108">
        <v>871</v>
      </c>
      <c r="D140" s="109" t="s">
        <v>334</v>
      </c>
      <c r="E140" s="109" t="s">
        <v>248</v>
      </c>
      <c r="F140" s="109" t="s">
        <v>13</v>
      </c>
      <c r="G140" s="110">
        <v>672000</v>
      </c>
      <c r="H140" s="111">
        <v>1680000</v>
      </c>
    </row>
    <row r="141" spans="1:11" x14ac:dyDescent="0.3">
      <c r="A141" s="107">
        <v>40840</v>
      </c>
      <c r="B141" s="108">
        <v>3</v>
      </c>
      <c r="C141" s="108">
        <v>872</v>
      </c>
      <c r="D141" s="109" t="s">
        <v>335</v>
      </c>
      <c r="E141" s="109" t="s">
        <v>248</v>
      </c>
      <c r="F141" s="109" t="s">
        <v>13</v>
      </c>
      <c r="G141" s="110">
        <v>368000</v>
      </c>
      <c r="H141" s="111">
        <v>920000</v>
      </c>
    </row>
    <row r="142" spans="1:11" x14ac:dyDescent="0.3">
      <c r="A142" s="124">
        <v>41044</v>
      </c>
      <c r="B142" s="108">
        <v>3</v>
      </c>
      <c r="C142" s="108">
        <v>879</v>
      </c>
      <c r="D142" s="109" t="s">
        <v>336</v>
      </c>
      <c r="E142" s="109" t="s">
        <v>337</v>
      </c>
      <c r="F142" s="109" t="s">
        <v>338</v>
      </c>
      <c r="G142" s="115">
        <v>5982050</v>
      </c>
      <c r="H142" s="115">
        <v>100000</v>
      </c>
    </row>
    <row r="143" spans="1:11" x14ac:dyDescent="0.3">
      <c r="A143" s="107">
        <v>39510</v>
      </c>
      <c r="B143" s="108">
        <v>4</v>
      </c>
      <c r="C143" s="108">
        <v>166</v>
      </c>
      <c r="D143" s="109" t="s">
        <v>339</v>
      </c>
      <c r="E143" s="109" t="s">
        <v>340</v>
      </c>
      <c r="F143" s="109" t="s">
        <v>340</v>
      </c>
      <c r="G143" s="110">
        <v>3987615.51</v>
      </c>
      <c r="H143" s="111">
        <v>1595046.2</v>
      </c>
    </row>
    <row r="144" spans="1:11" x14ac:dyDescent="0.3">
      <c r="A144" s="107">
        <v>39664</v>
      </c>
      <c r="B144" s="108">
        <v>4</v>
      </c>
      <c r="C144" s="108">
        <v>338</v>
      </c>
      <c r="D144" s="109" t="s">
        <v>341</v>
      </c>
      <c r="E144" s="109" t="s">
        <v>56</v>
      </c>
      <c r="F144" s="109" t="s">
        <v>47</v>
      </c>
      <c r="G144" s="110">
        <v>300025</v>
      </c>
      <c r="H144" s="111">
        <v>120010</v>
      </c>
    </row>
    <row r="145" spans="1:8" x14ac:dyDescent="0.3">
      <c r="A145" s="107">
        <v>39737</v>
      </c>
      <c r="B145" s="108">
        <v>4</v>
      </c>
      <c r="C145" s="108">
        <v>364</v>
      </c>
      <c r="D145" s="109" t="s">
        <v>342</v>
      </c>
      <c r="E145" s="109" t="s">
        <v>343</v>
      </c>
      <c r="F145" s="109" t="s">
        <v>47</v>
      </c>
      <c r="G145" s="110">
        <v>1364173.6</v>
      </c>
      <c r="H145" s="111">
        <v>545669.4</v>
      </c>
    </row>
    <row r="146" spans="1:8" x14ac:dyDescent="0.3">
      <c r="A146" s="107">
        <v>39737</v>
      </c>
      <c r="B146" s="108">
        <v>4</v>
      </c>
      <c r="C146" s="108">
        <v>379</v>
      </c>
      <c r="D146" s="109" t="s">
        <v>344</v>
      </c>
      <c r="E146" s="109" t="s">
        <v>345</v>
      </c>
      <c r="F146" s="109" t="s">
        <v>346</v>
      </c>
      <c r="G146" s="110">
        <v>14515497</v>
      </c>
      <c r="H146" s="111">
        <v>1069849</v>
      </c>
    </row>
    <row r="147" spans="1:8" x14ac:dyDescent="0.3">
      <c r="A147" s="107">
        <v>39797</v>
      </c>
      <c r="B147" s="108">
        <v>4</v>
      </c>
      <c r="C147" s="108">
        <v>387</v>
      </c>
      <c r="D147" s="109" t="s">
        <v>342</v>
      </c>
      <c r="E147" s="109" t="s">
        <v>343</v>
      </c>
      <c r="F147" s="109" t="s">
        <v>47</v>
      </c>
      <c r="G147" s="110">
        <v>1945037.73</v>
      </c>
      <c r="H147" s="111">
        <v>778015.09</v>
      </c>
    </row>
    <row r="148" spans="1:8" x14ac:dyDescent="0.3">
      <c r="A148" s="107">
        <v>39864</v>
      </c>
      <c r="B148" s="108">
        <v>4</v>
      </c>
      <c r="C148" s="108">
        <v>400</v>
      </c>
      <c r="D148" s="109" t="s">
        <v>347</v>
      </c>
      <c r="E148" s="109" t="s">
        <v>348</v>
      </c>
      <c r="F148" s="109" t="s">
        <v>349</v>
      </c>
      <c r="G148" s="110">
        <v>200790</v>
      </c>
      <c r="H148" s="111">
        <v>80316</v>
      </c>
    </row>
    <row r="149" spans="1:8" ht="30.6" x14ac:dyDescent="0.3">
      <c r="A149" s="107">
        <v>40114</v>
      </c>
      <c r="B149" s="108">
        <v>4</v>
      </c>
      <c r="C149" s="108">
        <v>514</v>
      </c>
      <c r="D149" s="109" t="s">
        <v>350</v>
      </c>
      <c r="E149" s="109" t="s">
        <v>351</v>
      </c>
      <c r="F149" s="109" t="s">
        <v>352</v>
      </c>
      <c r="G149" s="110">
        <v>432147.9</v>
      </c>
      <c r="H149" s="111">
        <v>172859.16</v>
      </c>
    </row>
    <row r="150" spans="1:8" ht="20.399999999999999" x14ac:dyDescent="0.3">
      <c r="A150" s="107">
        <v>40185</v>
      </c>
      <c r="B150" s="108">
        <v>4</v>
      </c>
      <c r="C150" s="108">
        <v>518</v>
      </c>
      <c r="D150" s="109" t="s">
        <v>353</v>
      </c>
      <c r="E150" s="109" t="s">
        <v>354</v>
      </c>
      <c r="F150" s="109" t="s">
        <v>355</v>
      </c>
      <c r="G150" s="110">
        <v>444884.36</v>
      </c>
      <c r="H150" s="111">
        <v>177953.94</v>
      </c>
    </row>
    <row r="151" spans="1:8" x14ac:dyDescent="0.3">
      <c r="A151" s="107">
        <v>40455</v>
      </c>
      <c r="B151" s="108">
        <v>4</v>
      </c>
      <c r="C151" s="108">
        <v>720</v>
      </c>
      <c r="D151" s="109" t="s">
        <v>356</v>
      </c>
      <c r="E151" s="109" t="s">
        <v>357</v>
      </c>
      <c r="F151" s="109" t="s">
        <v>358</v>
      </c>
      <c r="G151" s="110">
        <v>757094.55</v>
      </c>
      <c r="H151" s="111">
        <v>302837.82</v>
      </c>
    </row>
    <row r="152" spans="1:8" x14ac:dyDescent="0.3">
      <c r="A152" s="107">
        <v>40455</v>
      </c>
      <c r="B152" s="108">
        <v>4</v>
      </c>
      <c r="C152" s="108">
        <v>721</v>
      </c>
      <c r="D152" s="109" t="s">
        <v>359</v>
      </c>
      <c r="E152" s="109" t="s">
        <v>357</v>
      </c>
      <c r="F152" s="109" t="s">
        <v>358</v>
      </c>
      <c r="G152" s="110">
        <v>118222.28</v>
      </c>
      <c r="H152" s="111">
        <v>47288.92</v>
      </c>
    </row>
    <row r="153" spans="1:8" x14ac:dyDescent="0.3">
      <c r="A153" s="107">
        <v>40455</v>
      </c>
      <c r="B153" s="108">
        <v>4</v>
      </c>
      <c r="C153" s="108">
        <v>722</v>
      </c>
      <c r="D153" s="109" t="s">
        <v>360</v>
      </c>
      <c r="E153" s="109" t="s">
        <v>357</v>
      </c>
      <c r="F153" s="109" t="s">
        <v>361</v>
      </c>
      <c r="G153" s="110">
        <v>1625141.3</v>
      </c>
      <c r="H153" s="111">
        <v>650056.5</v>
      </c>
    </row>
    <row r="154" spans="1:8" x14ac:dyDescent="0.3">
      <c r="A154" s="107">
        <v>40455</v>
      </c>
      <c r="B154" s="108">
        <v>4</v>
      </c>
      <c r="C154" s="108">
        <v>733</v>
      </c>
      <c r="D154" s="109" t="s">
        <v>362</v>
      </c>
      <c r="E154" s="109" t="s">
        <v>197</v>
      </c>
      <c r="F154" s="109" t="s">
        <v>363</v>
      </c>
      <c r="G154" s="110">
        <v>361840.5</v>
      </c>
      <c r="H154" s="111">
        <v>144736.20000000001</v>
      </c>
    </row>
    <row r="155" spans="1:8" x14ac:dyDescent="0.3">
      <c r="A155" s="107">
        <v>40455</v>
      </c>
      <c r="B155" s="108">
        <v>4</v>
      </c>
      <c r="C155" s="108">
        <v>735</v>
      </c>
      <c r="D155" s="109" t="s">
        <v>364</v>
      </c>
      <c r="E155" s="109" t="s">
        <v>167</v>
      </c>
      <c r="F155" s="109" t="s">
        <v>117</v>
      </c>
      <c r="G155" s="110">
        <v>803908</v>
      </c>
      <c r="H155" s="111">
        <v>321563</v>
      </c>
    </row>
    <row r="156" spans="1:8" x14ac:dyDescent="0.3">
      <c r="A156" s="107">
        <v>40455</v>
      </c>
      <c r="B156" s="108">
        <v>4</v>
      </c>
      <c r="C156" s="108">
        <v>741</v>
      </c>
      <c r="D156" s="109" t="s">
        <v>365</v>
      </c>
      <c r="E156" s="109" t="s">
        <v>149</v>
      </c>
      <c r="F156" s="109" t="s">
        <v>150</v>
      </c>
      <c r="G156" s="110">
        <v>113225</v>
      </c>
      <c r="H156" s="111">
        <v>45290</v>
      </c>
    </row>
    <row r="157" spans="1:8" ht="20.399999999999999" x14ac:dyDescent="0.3">
      <c r="A157" s="107">
        <v>40455</v>
      </c>
      <c r="B157" s="108">
        <v>4</v>
      </c>
      <c r="C157" s="108">
        <v>750</v>
      </c>
      <c r="D157" s="109" t="s">
        <v>366</v>
      </c>
      <c r="E157" s="109" t="s">
        <v>367</v>
      </c>
      <c r="F157" s="109" t="s">
        <v>368</v>
      </c>
      <c r="G157" s="110">
        <v>613504.38</v>
      </c>
      <c r="H157" s="111">
        <v>245401.75</v>
      </c>
    </row>
    <row r="158" spans="1:8" x14ac:dyDescent="0.3">
      <c r="A158" s="107">
        <v>40455</v>
      </c>
      <c r="B158" s="108">
        <v>4</v>
      </c>
      <c r="C158" s="108">
        <v>751</v>
      </c>
      <c r="D158" s="109" t="s">
        <v>369</v>
      </c>
      <c r="E158" s="109" t="s">
        <v>197</v>
      </c>
      <c r="F158" s="109" t="s">
        <v>300</v>
      </c>
      <c r="G158" s="110">
        <v>159688</v>
      </c>
      <c r="H158" s="111">
        <v>63875.199999999997</v>
      </c>
    </row>
    <row r="159" spans="1:8" ht="20.399999999999999" x14ac:dyDescent="0.3">
      <c r="A159" s="107">
        <v>40455</v>
      </c>
      <c r="B159" s="108">
        <v>4</v>
      </c>
      <c r="C159" s="108">
        <v>755</v>
      </c>
      <c r="D159" s="109" t="s">
        <v>370</v>
      </c>
      <c r="E159" s="109" t="s">
        <v>371</v>
      </c>
      <c r="F159" s="109" t="s">
        <v>372</v>
      </c>
      <c r="G159" s="110">
        <v>4014400</v>
      </c>
      <c r="H159" s="111">
        <v>656443</v>
      </c>
    </row>
    <row r="160" spans="1:8" ht="20.399999999999999" x14ac:dyDescent="0.3">
      <c r="A160" s="107">
        <v>40455</v>
      </c>
      <c r="B160" s="108">
        <v>4</v>
      </c>
      <c r="C160" s="108">
        <v>760</v>
      </c>
      <c r="D160" s="109" t="s">
        <v>373</v>
      </c>
      <c r="E160" s="109" t="s">
        <v>374</v>
      </c>
      <c r="F160" s="109" t="s">
        <v>375</v>
      </c>
      <c r="G160" s="110">
        <v>263410</v>
      </c>
      <c r="H160" s="111">
        <v>51748</v>
      </c>
    </row>
    <row r="161" spans="1:8" ht="20.399999999999999" x14ac:dyDescent="0.3">
      <c r="A161" s="107">
        <v>40455</v>
      </c>
      <c r="B161" s="108">
        <v>4</v>
      </c>
      <c r="C161" s="108">
        <v>762</v>
      </c>
      <c r="D161" s="109" t="s">
        <v>376</v>
      </c>
      <c r="E161" s="109" t="s">
        <v>374</v>
      </c>
      <c r="F161" s="109" t="s">
        <v>377</v>
      </c>
      <c r="G161" s="110">
        <v>183910</v>
      </c>
      <c r="H161" s="111">
        <v>36373</v>
      </c>
    </row>
    <row r="162" spans="1:8" ht="20.399999999999999" x14ac:dyDescent="0.3">
      <c r="A162" s="107">
        <v>40455</v>
      </c>
      <c r="B162" s="108">
        <v>4</v>
      </c>
      <c r="C162" s="108">
        <v>763</v>
      </c>
      <c r="D162" s="109" t="s">
        <v>378</v>
      </c>
      <c r="E162" s="109" t="s">
        <v>374</v>
      </c>
      <c r="F162" s="109" t="s">
        <v>379</v>
      </c>
      <c r="G162" s="110">
        <v>38690</v>
      </c>
      <c r="H162" s="111">
        <v>16000</v>
      </c>
    </row>
    <row r="163" spans="1:8" ht="20.399999999999999" x14ac:dyDescent="0.3">
      <c r="A163" s="107">
        <v>40455</v>
      </c>
      <c r="B163" s="108">
        <v>4</v>
      </c>
      <c r="C163" s="108">
        <v>765</v>
      </c>
      <c r="D163" s="109" t="s">
        <v>380</v>
      </c>
      <c r="E163" s="109" t="s">
        <v>374</v>
      </c>
      <c r="F163" s="109" t="s">
        <v>381</v>
      </c>
      <c r="G163" s="110">
        <v>747830</v>
      </c>
      <c r="H163" s="111">
        <v>140000</v>
      </c>
    </row>
    <row r="164" spans="1:8" ht="20.399999999999999" x14ac:dyDescent="0.3">
      <c r="A164" s="107">
        <v>40455</v>
      </c>
      <c r="B164" s="108">
        <v>4</v>
      </c>
      <c r="C164" s="108">
        <v>766</v>
      </c>
      <c r="D164" s="109" t="s">
        <v>382</v>
      </c>
      <c r="E164" s="109" t="s">
        <v>374</v>
      </c>
      <c r="F164" s="109" t="s">
        <v>375</v>
      </c>
      <c r="G164" s="110">
        <v>448910</v>
      </c>
      <c r="H164" s="111">
        <v>80000</v>
      </c>
    </row>
    <row r="165" spans="1:8" x14ac:dyDescent="0.3">
      <c r="A165" s="107">
        <v>40455</v>
      </c>
      <c r="B165" s="112">
        <v>4</v>
      </c>
      <c r="C165" s="112">
        <v>767</v>
      </c>
      <c r="D165" s="113" t="s">
        <v>383</v>
      </c>
      <c r="E165" s="113" t="s">
        <v>384</v>
      </c>
      <c r="F165" s="114" t="s">
        <v>354</v>
      </c>
      <c r="G165" s="115">
        <v>428687.32</v>
      </c>
      <c r="H165" s="116">
        <v>13310</v>
      </c>
    </row>
    <row r="166" spans="1:8" x14ac:dyDescent="0.3">
      <c r="A166" s="107">
        <v>40844</v>
      </c>
      <c r="B166" s="112">
        <v>4</v>
      </c>
      <c r="C166" s="112">
        <v>869</v>
      </c>
      <c r="D166" s="113" t="s">
        <v>385</v>
      </c>
      <c r="E166" s="113" t="s">
        <v>386</v>
      </c>
      <c r="F166" s="114" t="s">
        <v>95</v>
      </c>
      <c r="G166" s="115">
        <v>554786.52</v>
      </c>
      <c r="H166" s="116">
        <v>221914.6</v>
      </c>
    </row>
    <row r="167" spans="1:8" x14ac:dyDescent="0.3">
      <c r="A167" s="14"/>
      <c r="B167" s="33"/>
      <c r="C167" s="33"/>
      <c r="D167" s="15"/>
      <c r="E167" s="15"/>
      <c r="F167" s="9" t="s">
        <v>41</v>
      </c>
      <c r="G167" s="10">
        <f>SUM(G118:G166)</f>
        <v>146697428.03000003</v>
      </c>
      <c r="H167" s="43">
        <f>SUM(H118:H166)</f>
        <v>39170925.200000003</v>
      </c>
    </row>
    <row r="168" spans="1:8" x14ac:dyDescent="0.3">
      <c r="A168" s="14"/>
      <c r="B168" s="33"/>
      <c r="C168" s="33"/>
      <c r="D168" s="15"/>
      <c r="E168" s="15"/>
      <c r="F168" s="17"/>
      <c r="G168" s="18"/>
      <c r="H168" s="42"/>
    </row>
    <row r="169" spans="1:8" ht="15" thickBot="1" x14ac:dyDescent="0.35">
      <c r="A169" s="217" t="s">
        <v>42</v>
      </c>
      <c r="B169" s="218"/>
      <c r="C169" s="218"/>
      <c r="D169" s="218"/>
      <c r="E169" s="218"/>
      <c r="F169" s="218"/>
      <c r="G169" s="218"/>
      <c r="H169" s="219"/>
    </row>
    <row r="170" spans="1:8" ht="20.399999999999999" x14ac:dyDescent="0.3">
      <c r="A170" s="19">
        <v>39510</v>
      </c>
      <c r="B170" s="34">
        <v>1</v>
      </c>
      <c r="C170" s="34">
        <v>156</v>
      </c>
      <c r="D170" s="20" t="s">
        <v>387</v>
      </c>
      <c r="E170" s="20" t="s">
        <v>388</v>
      </c>
      <c r="F170" s="20" t="s">
        <v>389</v>
      </c>
      <c r="G170" s="21">
        <v>2827796</v>
      </c>
      <c r="H170" s="41">
        <v>1131118.3999999999</v>
      </c>
    </row>
    <row r="171" spans="1:8" x14ac:dyDescent="0.3">
      <c r="A171" s="11">
        <v>39510</v>
      </c>
      <c r="B171" s="32">
        <v>1</v>
      </c>
      <c r="C171" s="32">
        <v>172</v>
      </c>
      <c r="D171" s="12" t="s">
        <v>390</v>
      </c>
      <c r="E171" s="12" t="s">
        <v>389</v>
      </c>
      <c r="F171" s="12" t="s">
        <v>389</v>
      </c>
      <c r="G171" s="16">
        <v>2912555.78</v>
      </c>
      <c r="H171" s="38">
        <v>1165022.32</v>
      </c>
    </row>
    <row r="172" spans="1:8" x14ac:dyDescent="0.3">
      <c r="A172" s="11">
        <v>39554</v>
      </c>
      <c r="B172" s="32">
        <v>1</v>
      </c>
      <c r="C172" s="32">
        <v>223</v>
      </c>
      <c r="D172" s="12" t="s">
        <v>391</v>
      </c>
      <c r="E172" s="12" t="s">
        <v>392</v>
      </c>
      <c r="F172" s="12" t="s">
        <v>392</v>
      </c>
      <c r="G172" s="16">
        <v>2500000</v>
      </c>
      <c r="H172" s="38">
        <v>680000</v>
      </c>
    </row>
    <row r="173" spans="1:8" x14ac:dyDescent="0.3">
      <c r="A173" s="11">
        <v>39667</v>
      </c>
      <c r="B173" s="32">
        <v>1</v>
      </c>
      <c r="C173" s="32">
        <v>334</v>
      </c>
      <c r="D173" s="12" t="s">
        <v>393</v>
      </c>
      <c r="E173" s="12" t="s">
        <v>117</v>
      </c>
      <c r="F173" s="12" t="s">
        <v>117</v>
      </c>
      <c r="G173" s="16">
        <v>5880170</v>
      </c>
      <c r="H173" s="38">
        <v>2352068</v>
      </c>
    </row>
    <row r="174" spans="1:8" x14ac:dyDescent="0.3">
      <c r="A174" s="11">
        <v>39902</v>
      </c>
      <c r="B174" s="32">
        <v>1</v>
      </c>
      <c r="C174" s="32">
        <v>403</v>
      </c>
      <c r="D174" s="12" t="s">
        <v>394</v>
      </c>
      <c r="E174" s="12" t="s">
        <v>395</v>
      </c>
      <c r="F174" s="12" t="s">
        <v>389</v>
      </c>
      <c r="G174" s="16">
        <v>2454467.6</v>
      </c>
      <c r="H174" s="38">
        <v>981787</v>
      </c>
    </row>
    <row r="175" spans="1:8" x14ac:dyDescent="0.3">
      <c r="A175" s="11">
        <v>39554</v>
      </c>
      <c r="B175" s="32">
        <v>2</v>
      </c>
      <c r="C175" s="32">
        <v>17</v>
      </c>
      <c r="D175" s="12" t="s">
        <v>396</v>
      </c>
      <c r="E175" s="12" t="s">
        <v>397</v>
      </c>
      <c r="F175" s="12" t="s">
        <v>117</v>
      </c>
      <c r="G175" s="16">
        <v>300000</v>
      </c>
      <c r="H175" s="38">
        <v>116000</v>
      </c>
    </row>
    <row r="176" spans="1:8" ht="20.399999999999999" x14ac:dyDescent="0.3">
      <c r="A176" s="11">
        <v>39554</v>
      </c>
      <c r="B176" s="32">
        <v>2</v>
      </c>
      <c r="C176" s="32">
        <v>86</v>
      </c>
      <c r="D176" s="12" t="s">
        <v>398</v>
      </c>
      <c r="E176" s="12" t="s">
        <v>399</v>
      </c>
      <c r="F176" s="12" t="s">
        <v>117</v>
      </c>
      <c r="G176" s="16">
        <v>297733.5</v>
      </c>
      <c r="H176" s="38">
        <v>78973.5</v>
      </c>
    </row>
    <row r="177" spans="1:8" x14ac:dyDescent="0.3">
      <c r="A177" s="11">
        <v>39554</v>
      </c>
      <c r="B177" s="32">
        <v>2</v>
      </c>
      <c r="C177" s="32">
        <v>235</v>
      </c>
      <c r="D177" s="12" t="s">
        <v>400</v>
      </c>
      <c r="E177" s="12" t="s">
        <v>401</v>
      </c>
      <c r="F177" s="12" t="s">
        <v>117</v>
      </c>
      <c r="G177" s="16">
        <v>461119.21</v>
      </c>
      <c r="H177" s="38">
        <v>184447.68</v>
      </c>
    </row>
    <row r="178" spans="1:8" ht="20.399999999999999" x14ac:dyDescent="0.3">
      <c r="A178" s="11">
        <v>39664</v>
      </c>
      <c r="B178" s="32">
        <v>2</v>
      </c>
      <c r="C178" s="32">
        <v>259</v>
      </c>
      <c r="D178" s="12" t="s">
        <v>402</v>
      </c>
      <c r="E178" s="12" t="s">
        <v>403</v>
      </c>
      <c r="F178" s="12" t="s">
        <v>117</v>
      </c>
      <c r="G178" s="16">
        <v>2139544.7200000002</v>
      </c>
      <c r="H178" s="38">
        <v>855817.89</v>
      </c>
    </row>
    <row r="179" spans="1:8" x14ac:dyDescent="0.3">
      <c r="A179" s="11">
        <v>39868</v>
      </c>
      <c r="B179" s="32">
        <v>2</v>
      </c>
      <c r="C179" s="32">
        <v>392</v>
      </c>
      <c r="D179" s="12" t="s">
        <v>404</v>
      </c>
      <c r="E179" s="12" t="s">
        <v>389</v>
      </c>
      <c r="F179" s="12" t="s">
        <v>389</v>
      </c>
      <c r="G179" s="16">
        <v>431619</v>
      </c>
      <c r="H179" s="38">
        <v>138000</v>
      </c>
    </row>
    <row r="180" spans="1:8" x14ac:dyDescent="0.3">
      <c r="A180" s="11">
        <v>39902</v>
      </c>
      <c r="B180" s="32">
        <v>2</v>
      </c>
      <c r="C180" s="32">
        <v>407</v>
      </c>
      <c r="D180" s="12" t="s">
        <v>405</v>
      </c>
      <c r="E180" s="12" t="s">
        <v>389</v>
      </c>
      <c r="F180" s="12" t="s">
        <v>389</v>
      </c>
      <c r="G180" s="16">
        <v>450000</v>
      </c>
      <c r="H180" s="38">
        <v>180000</v>
      </c>
    </row>
    <row r="181" spans="1:8" ht="20.399999999999999" x14ac:dyDescent="0.3">
      <c r="A181" s="11">
        <v>39902</v>
      </c>
      <c r="B181" s="32">
        <v>2</v>
      </c>
      <c r="C181" s="32">
        <v>408</v>
      </c>
      <c r="D181" s="12" t="s">
        <v>406</v>
      </c>
      <c r="E181" s="12" t="s">
        <v>389</v>
      </c>
      <c r="F181" s="12" t="s">
        <v>389</v>
      </c>
      <c r="G181" s="16">
        <v>644400</v>
      </c>
      <c r="H181" s="38">
        <v>257760</v>
      </c>
    </row>
    <row r="182" spans="1:8" ht="20.399999999999999" x14ac:dyDescent="0.3">
      <c r="A182" s="11">
        <v>39902</v>
      </c>
      <c r="B182" s="32">
        <v>2</v>
      </c>
      <c r="C182" s="32">
        <v>413</v>
      </c>
      <c r="D182" s="12" t="s">
        <v>407</v>
      </c>
      <c r="E182" s="12" t="s">
        <v>408</v>
      </c>
      <c r="F182" s="12" t="s">
        <v>389</v>
      </c>
      <c r="G182" s="16">
        <v>415000</v>
      </c>
      <c r="H182" s="38">
        <v>166000</v>
      </c>
    </row>
    <row r="183" spans="1:8" x14ac:dyDescent="0.3">
      <c r="A183" s="11">
        <v>39902</v>
      </c>
      <c r="B183" s="32">
        <v>2</v>
      </c>
      <c r="C183" s="32">
        <v>420</v>
      </c>
      <c r="D183" s="12" t="s">
        <v>409</v>
      </c>
      <c r="E183" s="12" t="s">
        <v>408</v>
      </c>
      <c r="F183" s="12" t="s">
        <v>389</v>
      </c>
      <c r="G183" s="16">
        <v>125000</v>
      </c>
      <c r="H183" s="38">
        <v>50000</v>
      </c>
    </row>
    <row r="184" spans="1:8" x14ac:dyDescent="0.3">
      <c r="A184" s="11">
        <v>40053</v>
      </c>
      <c r="B184" s="32">
        <v>2</v>
      </c>
      <c r="C184" s="32">
        <v>485</v>
      </c>
      <c r="D184" s="12" t="s">
        <v>410</v>
      </c>
      <c r="E184" s="12" t="s">
        <v>411</v>
      </c>
      <c r="F184" s="12" t="s">
        <v>389</v>
      </c>
      <c r="G184" s="16">
        <v>537246.86</v>
      </c>
      <c r="H184" s="38">
        <v>214898.74</v>
      </c>
    </row>
    <row r="185" spans="1:8" x14ac:dyDescent="0.3">
      <c r="A185" s="11">
        <v>40637</v>
      </c>
      <c r="B185" s="32">
        <v>2</v>
      </c>
      <c r="C185" s="32">
        <v>795</v>
      </c>
      <c r="D185" s="12" t="s">
        <v>412</v>
      </c>
      <c r="E185" s="12" t="s">
        <v>413</v>
      </c>
      <c r="F185" s="12" t="s">
        <v>117</v>
      </c>
      <c r="G185" s="16">
        <v>791351.45</v>
      </c>
      <c r="H185" s="38">
        <v>316540.58</v>
      </c>
    </row>
    <row r="186" spans="1:8" x14ac:dyDescent="0.3">
      <c r="A186" s="2"/>
      <c r="B186" s="30"/>
      <c r="C186" s="30"/>
      <c r="D186" s="3"/>
      <c r="E186" s="3"/>
      <c r="F186" s="9" t="s">
        <v>43</v>
      </c>
      <c r="G186" s="10">
        <f>SUM(G170:G185)</f>
        <v>23168004.119999997</v>
      </c>
      <c r="H186" s="39">
        <f>SUM(H170:H185)</f>
        <v>8868434.1099999994</v>
      </c>
    </row>
    <row r="187" spans="1:8" x14ac:dyDescent="0.3">
      <c r="A187" s="2"/>
      <c r="B187" s="30"/>
      <c r="C187" s="30"/>
      <c r="D187" s="3"/>
      <c r="E187" s="3"/>
      <c r="F187" s="3"/>
      <c r="G187" s="4"/>
      <c r="H187" s="44"/>
    </row>
    <row r="188" spans="1:8" x14ac:dyDescent="0.3">
      <c r="A188" s="23"/>
      <c r="B188" s="35"/>
      <c r="C188" s="35"/>
      <c r="D188" s="24"/>
      <c r="E188" s="24"/>
      <c r="F188" s="25" t="s">
        <v>21</v>
      </c>
      <c r="G188" s="13">
        <f>SUM(G186,G167,G115,G83)</f>
        <v>273026570.22000003</v>
      </c>
      <c r="H188" s="39">
        <f>SUM(H186,H167,H115,H83)</f>
        <v>77806817.079999998</v>
      </c>
    </row>
  </sheetData>
  <mergeCells count="5">
    <mergeCell ref="A1:H1"/>
    <mergeCell ref="A3:H3"/>
    <mergeCell ref="A85:H85"/>
    <mergeCell ref="A117:H117"/>
    <mergeCell ref="A169:H169"/>
  </mergeCells>
  <pageMargins left="0.7" right="0.7" top="0.75" bottom="0.75" header="0.3" footer="0.3"/>
  <pageSetup paperSize="8" scale="83" fitToHeight="0" orientation="portrait" r:id="rId1"/>
  <rowBreaks count="1" manualBreakCount="1">
    <brk id="8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9"/>
  <sheetViews>
    <sheetView view="pageBreakPreview" zoomScaleNormal="100" zoomScaleSheetLayoutView="100" workbookViewId="0">
      <selection activeCell="F24" sqref="F24"/>
    </sheetView>
  </sheetViews>
  <sheetFormatPr defaultColWidth="9.109375" defaultRowHeight="14.4" x14ac:dyDescent="0.3"/>
  <cols>
    <col min="1" max="1" width="22.6640625" style="60" customWidth="1"/>
    <col min="2" max="2" width="16" style="60" customWidth="1"/>
    <col min="3" max="3" width="22.6640625" style="60" customWidth="1"/>
    <col min="4" max="4" width="12.5546875" style="60" hidden="1" customWidth="1"/>
    <col min="5" max="5" width="21.6640625" style="58" hidden="1" customWidth="1"/>
    <col min="6" max="6" width="16.88671875" style="58" customWidth="1"/>
    <col min="7" max="7" width="3.5546875" style="58" customWidth="1"/>
    <col min="8" max="8" width="11.6640625" style="58" bestFit="1" customWidth="1"/>
    <col min="9" max="9" width="13" style="58" customWidth="1"/>
    <col min="10" max="10" width="11.6640625" style="58" bestFit="1" customWidth="1"/>
    <col min="11" max="16384" width="9.109375" style="58"/>
  </cols>
  <sheetData>
    <row r="1" spans="1:7" ht="42" customHeight="1" thickBot="1" x14ac:dyDescent="0.35">
      <c r="A1" s="230" t="s">
        <v>414</v>
      </c>
      <c r="B1" s="231"/>
      <c r="C1" s="231"/>
      <c r="D1" s="231"/>
      <c r="E1" s="231"/>
      <c r="F1" s="232"/>
    </row>
    <row r="2" spans="1:7" ht="34.5" customHeight="1" thickBot="1" x14ac:dyDescent="0.35">
      <c r="A2" s="127" t="s">
        <v>415</v>
      </c>
      <c r="B2" s="127" t="s">
        <v>26</v>
      </c>
      <c r="C2" s="127" t="s">
        <v>416</v>
      </c>
      <c r="D2" s="128" t="s">
        <v>417</v>
      </c>
      <c r="E2" s="128" t="s">
        <v>418</v>
      </c>
      <c r="F2" s="128" t="s">
        <v>419</v>
      </c>
    </row>
    <row r="3" spans="1:7" x14ac:dyDescent="0.3">
      <c r="A3" s="139">
        <v>1</v>
      </c>
      <c r="B3" s="140">
        <v>2</v>
      </c>
      <c r="C3" s="140">
        <v>452</v>
      </c>
      <c r="D3" s="140"/>
      <c r="E3" s="141"/>
      <c r="F3" s="145">
        <v>1689.66</v>
      </c>
      <c r="G3" s="93"/>
    </row>
    <row r="4" spans="1:7" x14ac:dyDescent="0.3">
      <c r="A4" s="139">
        <v>1</v>
      </c>
      <c r="B4" s="140">
        <v>6</v>
      </c>
      <c r="C4" s="140">
        <v>458</v>
      </c>
      <c r="D4" s="150"/>
      <c r="E4" s="130"/>
      <c r="F4" s="170">
        <v>219.61</v>
      </c>
      <c r="G4" s="93"/>
    </row>
    <row r="5" spans="1:7" x14ac:dyDescent="0.3">
      <c r="A5" s="139">
        <v>1</v>
      </c>
      <c r="B5" s="140">
        <v>6</v>
      </c>
      <c r="C5" s="140">
        <v>460</v>
      </c>
      <c r="D5" s="150"/>
      <c r="E5" s="130"/>
      <c r="F5" s="169">
        <v>104306.85</v>
      </c>
    </row>
    <row r="6" spans="1:7" s="132" customFormat="1" ht="15" customHeight="1" x14ac:dyDescent="0.3">
      <c r="A6" s="139">
        <v>1</v>
      </c>
      <c r="B6" s="140">
        <v>3</v>
      </c>
      <c r="C6" s="140">
        <v>599</v>
      </c>
      <c r="D6" s="130"/>
      <c r="E6" s="130"/>
      <c r="F6" s="145">
        <v>1204.48</v>
      </c>
    </row>
    <row r="7" spans="1:7" s="132" customFormat="1" ht="15" customHeight="1" x14ac:dyDescent="0.3">
      <c r="A7" s="139">
        <v>1</v>
      </c>
      <c r="B7" s="140">
        <v>5</v>
      </c>
      <c r="C7" s="140">
        <v>622</v>
      </c>
      <c r="D7" s="150"/>
      <c r="E7" s="130"/>
      <c r="F7" s="169">
        <v>6014.28</v>
      </c>
      <c r="G7" s="58"/>
    </row>
    <row r="8" spans="1:7" x14ac:dyDescent="0.3">
      <c r="A8" s="142">
        <v>1</v>
      </c>
      <c r="B8" s="143">
        <v>3</v>
      </c>
      <c r="C8" s="143">
        <v>663</v>
      </c>
      <c r="D8" s="143"/>
      <c r="E8" s="144"/>
      <c r="F8" s="146">
        <v>2679.32</v>
      </c>
    </row>
    <row r="9" spans="1:7" x14ac:dyDescent="0.3">
      <c r="A9" s="142">
        <v>2</v>
      </c>
      <c r="B9" s="143">
        <v>1</v>
      </c>
      <c r="C9" s="143">
        <v>555</v>
      </c>
      <c r="D9" s="144"/>
      <c r="E9" s="144"/>
      <c r="F9" s="147">
        <v>0.01</v>
      </c>
      <c r="G9" s="132"/>
    </row>
    <row r="10" spans="1:7" x14ac:dyDescent="0.3">
      <c r="A10" s="142">
        <v>2</v>
      </c>
      <c r="B10" s="143">
        <v>4</v>
      </c>
      <c r="C10" s="143">
        <v>582</v>
      </c>
      <c r="D10" s="143"/>
      <c r="E10" s="144"/>
      <c r="F10" s="147">
        <v>2499.13</v>
      </c>
    </row>
    <row r="11" spans="1:7" x14ac:dyDescent="0.3">
      <c r="A11" s="142">
        <v>2</v>
      </c>
      <c r="B11" s="143">
        <v>1</v>
      </c>
      <c r="C11" s="143">
        <v>610</v>
      </c>
      <c r="D11" s="143"/>
      <c r="E11" s="144"/>
      <c r="F11" s="146">
        <v>2385.8200000000002</v>
      </c>
    </row>
    <row r="12" spans="1:7" x14ac:dyDescent="0.3">
      <c r="A12" s="142">
        <v>2</v>
      </c>
      <c r="B12" s="143">
        <v>2</v>
      </c>
      <c r="C12" s="143">
        <v>824</v>
      </c>
      <c r="D12" s="143"/>
      <c r="E12" s="144"/>
      <c r="F12" s="146">
        <v>2786.14</v>
      </c>
    </row>
    <row r="13" spans="1:7" x14ac:dyDescent="0.3">
      <c r="A13" s="142">
        <v>2</v>
      </c>
      <c r="B13" s="143">
        <v>2</v>
      </c>
      <c r="C13" s="143">
        <v>829</v>
      </c>
      <c r="D13" s="143"/>
      <c r="E13" s="144"/>
      <c r="F13" s="147">
        <v>7009.28</v>
      </c>
    </row>
    <row r="14" spans="1:7" x14ac:dyDescent="0.3">
      <c r="A14" s="142">
        <v>3</v>
      </c>
      <c r="B14" s="143">
        <v>2</v>
      </c>
      <c r="C14" s="143">
        <v>707</v>
      </c>
      <c r="D14" s="143"/>
      <c r="E14" s="144"/>
      <c r="F14" s="147">
        <v>3781.25</v>
      </c>
    </row>
    <row r="15" spans="1:7" x14ac:dyDescent="0.3">
      <c r="A15" s="142">
        <v>3</v>
      </c>
      <c r="B15" s="143">
        <v>4</v>
      </c>
      <c r="C15" s="143">
        <v>732</v>
      </c>
      <c r="D15" s="143"/>
      <c r="E15" s="144"/>
      <c r="F15" s="147">
        <v>0.01</v>
      </c>
    </row>
    <row r="16" spans="1:7" x14ac:dyDescent="0.3">
      <c r="A16" s="142">
        <v>3</v>
      </c>
      <c r="B16" s="143">
        <v>4</v>
      </c>
      <c r="C16" s="143">
        <v>846</v>
      </c>
      <c r="D16" s="143"/>
      <c r="E16" s="144"/>
      <c r="F16" s="147">
        <v>9840.2199999999993</v>
      </c>
    </row>
    <row r="17" spans="1:7" ht="15" thickBot="1" x14ac:dyDescent="0.35">
      <c r="A17" s="142">
        <v>4</v>
      </c>
      <c r="B17" s="143">
        <v>1</v>
      </c>
      <c r="C17" s="143">
        <v>902</v>
      </c>
      <c r="D17" s="143"/>
      <c r="E17" s="144"/>
      <c r="F17" s="147">
        <v>166955.99</v>
      </c>
    </row>
    <row r="18" spans="1:7" s="130" customFormat="1" thickBot="1" x14ac:dyDescent="0.35">
      <c r="A18" s="228" t="s">
        <v>21</v>
      </c>
      <c r="B18" s="229"/>
      <c r="C18" s="229"/>
      <c r="D18" s="133"/>
      <c r="E18" s="134"/>
      <c r="F18" s="148">
        <f>SUM(F3:F17)</f>
        <v>311372.05000000005</v>
      </c>
      <c r="G18" s="131"/>
    </row>
    <row r="20" spans="1:7" ht="15.6" x14ac:dyDescent="0.3">
      <c r="A20" s="225" t="s">
        <v>420</v>
      </c>
      <c r="B20" s="225"/>
      <c r="C20" s="225"/>
      <c r="D20" s="136"/>
      <c r="E20" s="136"/>
      <c r="F20" s="129">
        <v>200946241</v>
      </c>
    </row>
    <row r="21" spans="1:7" x14ac:dyDescent="0.3">
      <c r="A21" s="227" t="s">
        <v>421</v>
      </c>
      <c r="B21" s="227"/>
      <c r="C21" s="227"/>
      <c r="D21" s="137"/>
      <c r="E21" s="137"/>
      <c r="F21" s="135" t="e">
        <f>#REF!+8037850</f>
        <v>#REF!</v>
      </c>
    </row>
    <row r="22" spans="1:7" ht="33" customHeight="1" x14ac:dyDescent="0.3">
      <c r="A22" s="226" t="s">
        <v>422</v>
      </c>
      <c r="B22" s="227"/>
      <c r="C22" s="227"/>
      <c r="D22" s="138"/>
      <c r="E22" s="138"/>
      <c r="F22" s="135" t="e">
        <f>#REF!+#REF!-Decommiteringen!F23</f>
        <v>#REF!</v>
      </c>
    </row>
    <row r="23" spans="1:7" ht="15.6" x14ac:dyDescent="0.3">
      <c r="A23" s="225" t="s">
        <v>423</v>
      </c>
      <c r="B23" s="225"/>
      <c r="C23" s="225"/>
      <c r="D23" s="136"/>
      <c r="E23" s="136"/>
      <c r="F23" s="129">
        <f>F18</f>
        <v>311372.05000000005</v>
      </c>
    </row>
    <row r="24" spans="1:7" ht="33" customHeight="1" x14ac:dyDescent="0.3">
      <c r="A24" s="226" t="s">
        <v>424</v>
      </c>
      <c r="B24" s="227"/>
      <c r="C24" s="227"/>
      <c r="D24" s="136"/>
      <c r="E24" s="136"/>
      <c r="F24" s="135" t="e">
        <f>F21-F22-F23</f>
        <v>#REF!</v>
      </c>
    </row>
    <row r="25" spans="1:7" ht="15.6" x14ac:dyDescent="0.3">
      <c r="A25" s="225" t="s">
        <v>425</v>
      </c>
      <c r="B25" s="225"/>
      <c r="C25" s="225"/>
      <c r="D25" s="136"/>
      <c r="E25" s="136"/>
      <c r="F25" s="129" t="e">
        <f>F20-F21+F22+F23</f>
        <v>#REF!</v>
      </c>
    </row>
    <row r="26" spans="1:7" x14ac:dyDescent="0.3">
      <c r="F26" s="62"/>
    </row>
    <row r="27" spans="1:7" x14ac:dyDescent="0.3">
      <c r="A27" s="149" t="s">
        <v>426</v>
      </c>
    </row>
    <row r="28" spans="1:7" ht="39.75" customHeight="1" x14ac:dyDescent="0.3">
      <c r="A28" s="224" t="s">
        <v>427</v>
      </c>
      <c r="B28" s="224"/>
      <c r="C28" s="224"/>
      <c r="D28" s="224"/>
      <c r="E28" s="224"/>
      <c r="F28" s="224"/>
    </row>
    <row r="29" spans="1:7" ht="41.25" customHeight="1" x14ac:dyDescent="0.3">
      <c r="A29" s="223"/>
      <c r="B29" s="223"/>
      <c r="C29" s="223"/>
      <c r="D29" s="223"/>
      <c r="E29" s="223"/>
      <c r="F29" s="223"/>
    </row>
  </sheetData>
  <sortState xmlns:xlrd2="http://schemas.microsoft.com/office/spreadsheetml/2017/richdata2" ref="A3:G12">
    <sortCondition ref="A3:A12"/>
    <sortCondition ref="B3:B12"/>
    <sortCondition ref="C3:C12"/>
  </sortState>
  <mergeCells count="10">
    <mergeCell ref="A1:F1"/>
    <mergeCell ref="A20:C20"/>
    <mergeCell ref="A21:C21"/>
    <mergeCell ref="A22:C22"/>
    <mergeCell ref="A23:C23"/>
    <mergeCell ref="A29:F29"/>
    <mergeCell ref="A28:F28"/>
    <mergeCell ref="A25:C25"/>
    <mergeCell ref="A24:C24"/>
    <mergeCell ref="A18:C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9096C2A0C734FAD52D674B2800480" ma:contentTypeVersion="6" ma:contentTypeDescription="Een nieuw document maken." ma:contentTypeScope="" ma:versionID="9fd4b889eb2910c840253ded6292b6c8">
  <xsd:schema xmlns:xsd="http://www.w3.org/2001/XMLSchema" xmlns:xs="http://www.w3.org/2001/XMLSchema" xmlns:p="http://schemas.microsoft.com/office/2006/metadata/properties" xmlns:ns2="c5121a0e-fb85-4454-a295-340387a64868" targetNamespace="http://schemas.microsoft.com/office/2006/metadata/properties" ma:root="true" ma:fieldsID="27fc4f424275a16df04d70ba67c487a0" ns2:_="">
    <xsd:import namespace="c5121a0e-fb85-4454-a295-340387a648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121a0e-fb85-4454-a295-340387a648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7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88A81F-9C82-4E06-BCE6-5B4CE2D53F82}">
  <ds:schemaRefs>
    <ds:schemaRef ds:uri="http://www.w3.org/XML/1998/namespace"/>
    <ds:schemaRef ds:uri="http://purl.org/dc/elements/1.1/"/>
    <ds:schemaRef ds:uri="f263f13f-22cb-45f6-8538-926a87048b9d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D04032B-A534-4A8B-A1E8-DD8A1C62E822}"/>
</file>

<file path=customXml/itemProps3.xml><?xml version="1.0" encoding="utf-8"?>
<ds:datastoreItem xmlns:ds="http://schemas.openxmlformats.org/officeDocument/2006/customXml" ds:itemID="{EF6B5749-B1C5-45D7-9347-096B0071D3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3</vt:i4>
      </vt:variant>
    </vt:vector>
  </HeadingPairs>
  <TitlesOfParts>
    <vt:vector size="7" baseType="lpstr">
      <vt:lpstr>Stand van zaken per GTI-oproep</vt:lpstr>
      <vt:lpstr>Uitgesteld</vt:lpstr>
      <vt:lpstr>Afgekeurd</vt:lpstr>
      <vt:lpstr>Decommiteringen</vt:lpstr>
      <vt:lpstr>Afgekeurd!Afdrukbereik</vt:lpstr>
      <vt:lpstr>Decommiteringen!Afdrukbereik</vt:lpstr>
      <vt:lpstr>'Stand van zaken per GTI-oproep'!Afdrukbereik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</dc:creator>
  <cp:keywords/>
  <dc:description/>
  <cp:lastModifiedBy>Borremans Wouter</cp:lastModifiedBy>
  <cp:revision/>
  <dcterms:created xsi:type="dcterms:W3CDTF">2011-06-06T06:58:30Z</dcterms:created>
  <dcterms:modified xsi:type="dcterms:W3CDTF">2024-04-26T11:01:51Z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0x0101005B59096C2A0C734FAD52D674B2800480</vt:lpwstr>
  </property>
  <property fmtid="{D5CDD505-2E9C-101B-9397-08002B2CF9AE}" pid="3" name="Order">
    <vt:r8>100</vt:r8>
  </property>
</Properties>
</file>