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vlaamseoverheid-my.sharepoint.com/personal/korinne_laenen_vlaio_be/Documents/energiesteun/ES2_documenten/"/>
    </mc:Choice>
  </mc:AlternateContent>
  <xr:revisionPtr revIDLastSave="0" documentId="8_{992D6320-0326-4D84-B253-8D61B6632FBB}" xr6:coauthVersionLast="47" xr6:coauthVersionMax="47" xr10:uidLastSave="{00000000-0000-0000-0000-000000000000}"/>
  <bookViews>
    <workbookView xWindow="-28920" yWindow="-120" windowWidth="29040" windowHeight="15840" xr2:uid="{17A1CF1D-FF2A-459F-95C1-9F994A54CF3D}"/>
  </bookViews>
  <sheets>
    <sheet name="Blad1" sheetId="1" r:id="rId1"/>
    <sheet name="Blad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1" l="1"/>
  <c r="D26" i="1"/>
  <c r="D24" i="1"/>
  <c r="D49" i="1"/>
  <c r="D48" i="1"/>
  <c r="D47" i="1"/>
  <c r="G22" i="1"/>
  <c r="G21" i="1"/>
  <c r="G20" i="1"/>
  <c r="G19" i="1"/>
  <c r="G18" i="1"/>
  <c r="G17" i="1"/>
  <c r="G16" i="1"/>
  <c r="G15" i="1"/>
  <c r="G14" i="1"/>
  <c r="G13" i="1"/>
  <c r="G12" i="1"/>
  <c r="G11" i="1"/>
  <c r="G45" i="1"/>
  <c r="G44" i="1"/>
  <c r="G43" i="1"/>
  <c r="G42" i="1"/>
  <c r="G41" i="1"/>
  <c r="G40" i="1"/>
  <c r="G39" i="1"/>
  <c r="G38" i="1"/>
  <c r="G37" i="1"/>
  <c r="G36" i="1"/>
  <c r="G35" i="1"/>
  <c r="G34" i="1"/>
  <c r="G49" i="1"/>
  <c r="G48" i="1"/>
  <c r="G47" i="1"/>
  <c r="G25" i="1"/>
  <c r="G26" i="1"/>
  <c r="G24" i="1"/>
  <c r="F28" i="1"/>
  <c r="C28" i="1"/>
  <c r="F51" i="1"/>
  <c r="C51" i="1"/>
  <c r="G51" i="1" l="1"/>
  <c r="G28" i="1"/>
  <c r="K24" i="1" l="1"/>
  <c r="K26" i="1"/>
  <c r="K25" i="1"/>
  <c r="K47" i="1"/>
  <c r="K48" i="1"/>
  <c r="K49" i="1"/>
  <c r="K28" i="1"/>
  <c r="K51" i="1" l="1"/>
  <c r="K54" i="1" s="1"/>
</calcChain>
</file>

<file path=xl/sharedStrings.xml><?xml version="1.0" encoding="utf-8"?>
<sst xmlns="http://schemas.openxmlformats.org/spreadsheetml/2006/main" count="72" uniqueCount="37">
  <si>
    <t>ENERGIESTEUN</t>
  </si>
  <si>
    <t>Rekenvoorbeeld WKK</t>
  </si>
  <si>
    <t xml:space="preserve">In dit rekenvoorbeeld wordt aangetoond hoe de meerkost wordt berekend in het geval van een WKK. In dit voorbeeld wordt het grootste gedeelte van de elektriciteit verkocht aan een derde partij, zoals vaak het geval is in de glastuinbouw. </t>
  </si>
  <si>
    <t>Volume in kWh (1)</t>
  </si>
  <si>
    <t>70% beperking (2)</t>
  </si>
  <si>
    <t>Inkomsten uit verkoop elektriciteit (3)</t>
  </si>
  <si>
    <t>Eenheidsprijs</t>
  </si>
  <si>
    <t>Meerkost (4)</t>
  </si>
  <si>
    <t>ELEKTRICITEIT</t>
  </si>
  <si>
    <t>€/kWh</t>
  </si>
  <si>
    <t>Totaal 2021</t>
  </si>
  <si>
    <t>kWh</t>
  </si>
  <si>
    <t>Totaal Q4</t>
  </si>
  <si>
    <t>Volume in kWh (5)</t>
  </si>
  <si>
    <t>70% beperking (6)</t>
  </si>
  <si>
    <t>Meerkost (8)</t>
  </si>
  <si>
    <t>Totale meerkost</t>
  </si>
  <si>
    <t>(1)</t>
  </si>
  <si>
    <t>Het maandelijks volume aan niet-verwante ondernemingen verkochte elektriciteit (in kWh), opgewekt met de WKK (in te geven als een negatieve waarde in de webapplicatie).</t>
  </si>
  <si>
    <t>Elektriciteit afgenomen door verwante ondernemingen of verbruikt door de aanvrager zelf, wordt niet in rekening gebracht.</t>
  </si>
  <si>
    <t>Indien er tevens een PV-installatie elektriciteit injecteert op het net, en dit volume niet apart werd gemeten, moet het volume geïnjecteerde elektriciteit beperkt worden tot het volume geproduceerd door de WKK (bv. maandelijks volume wkk: 100.000 kWh, volume PV: 25.000 kWh, volume injectie: 110.000 kWh -&gt; in te geven volume: 100.000 kWh)</t>
  </si>
  <si>
    <t>(2)</t>
  </si>
  <si>
    <t xml:space="preserve">De maandelijkse volumes voor elektriciteit dienen te worden beperkt tot 70% van de volumes van de overeenkomstige maand in 2021. </t>
  </si>
  <si>
    <t>(3)</t>
  </si>
  <si>
    <t>De maandelijkse inkomsten uit verkochte volumes elektriciteit, opgewekt door de WKK (in te geven als negatieve waarde in de webapplicatie). Geef hier de totale effectieve inkomsten in, zonder rekening te houden met een plafond.</t>
  </si>
  <si>
    <t>(4)</t>
  </si>
  <si>
    <t>(5)</t>
  </si>
  <si>
    <t>(6)</t>
  </si>
  <si>
    <t>(7)</t>
  </si>
  <si>
    <t>(8)</t>
  </si>
  <si>
    <t>AARDGAS</t>
  </si>
  <si>
    <t>Energiekost aardgas (7)</t>
  </si>
  <si>
    <t>Het maandelijks aangekocht volume aardgas (in kWh)</t>
  </si>
  <si>
    <t xml:space="preserve">De maandelijkse totale volumes voor aardgas dienen te worden beperkt tot 70% van de volumes van de overeenkomstige maand in 2021. </t>
  </si>
  <si>
    <t>De maandelijkste aardgaskosten, verbruikt door de WKK. Geef hier de totale effectieve kosten in, zonder rekening te houden met een plafond.</t>
  </si>
  <si>
    <t>De berekende meerkost voor elektriciteit. Enkel indien de eenheidsprijs lager ligt dan 1,5x de gemiddelde verkoopprijs in 2021, is de meerkost positief.</t>
  </si>
  <si>
    <t>De berekende meerkost voor aardgas. Enkel indien de eenheidsprijs hoger ligt dan 1,5x de gemiddelde aankoopprijs in 2021, is de meerkost positief.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</si>
</sst>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 &quot;€&quot;"/>
  </numFmts>
  <fonts count="6" x14ac:knownFonts="1">
    <font>
      <sz val="11"/>
      <color theme="1"/>
      <name val="Calibri"/>
      <family val="2"/>
      <scheme val="minor"/>
    </font>
    <font>
      <b/>
      <sz val="11"/>
      <color theme="1"/>
      <name val="Calibri"/>
      <family val="2"/>
      <scheme val="minor"/>
    </font>
    <font>
      <b/>
      <sz val="16"/>
      <color theme="1"/>
      <name val="Calibri"/>
      <family val="2"/>
      <scheme val="minor"/>
    </font>
    <font>
      <sz val="11"/>
      <name val="Calibri"/>
      <family val="2"/>
      <scheme val="minor"/>
    </font>
    <font>
      <b/>
      <sz val="11"/>
      <name val="Calibri"/>
      <family val="2"/>
      <scheme val="minor"/>
    </font>
    <font>
      <b/>
      <i/>
      <sz val="11"/>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2"/>
        <bgColor indexed="64"/>
      </patternFill>
    </fill>
  </fills>
  <borders count="1">
    <border>
      <left/>
      <right/>
      <top/>
      <bottom/>
      <diagonal/>
    </border>
  </borders>
  <cellStyleXfs count="1">
    <xf numFmtId="0" fontId="0" fillId="0" borderId="0"/>
  </cellStyleXfs>
  <cellXfs count="48">
    <xf numFmtId="0" fontId="0" fillId="0" borderId="0" xfId="0"/>
    <xf numFmtId="0" fontId="0" fillId="0" borderId="0" xfId="0" applyAlignment="1">
      <alignment horizontal="center"/>
    </xf>
    <xf numFmtId="17" fontId="0" fillId="0" borderId="0" xfId="0" applyNumberFormat="1" applyAlignment="1">
      <alignment horizontal="center"/>
    </xf>
    <xf numFmtId="0" fontId="0" fillId="2" borderId="0" xfId="0" applyFill="1"/>
    <xf numFmtId="0" fontId="2" fillId="2" borderId="0" xfId="0" applyFont="1" applyFill="1"/>
    <xf numFmtId="165" fontId="0" fillId="0" borderId="0" xfId="0" applyNumberFormat="1"/>
    <xf numFmtId="3" fontId="3" fillId="0" borderId="0" xfId="0" applyNumberFormat="1" applyFont="1"/>
    <xf numFmtId="0" fontId="0" fillId="0" borderId="0" xfId="0" applyAlignment="1">
      <alignment horizontal="right"/>
    </xf>
    <xf numFmtId="3" fontId="3" fillId="0" borderId="0" xfId="0" applyNumberFormat="1" applyFont="1" applyAlignment="1">
      <alignment horizontal="right"/>
    </xf>
    <xf numFmtId="3" fontId="1" fillId="0" borderId="0" xfId="0" applyNumberFormat="1" applyFont="1" applyAlignment="1">
      <alignment horizontal="right"/>
    </xf>
    <xf numFmtId="0" fontId="1" fillId="0" borderId="0" xfId="0" applyFont="1" applyAlignment="1">
      <alignment horizontal="center"/>
    </xf>
    <xf numFmtId="165" fontId="4" fillId="0" borderId="0" xfId="0" applyNumberFormat="1" applyFont="1"/>
    <xf numFmtId="0" fontId="1" fillId="0" borderId="0" xfId="0" applyFont="1" applyAlignment="1">
      <alignment horizontal="left"/>
    </xf>
    <xf numFmtId="0" fontId="0" fillId="0" borderId="0" xfId="0" applyAlignment="1">
      <alignment horizontal="left"/>
    </xf>
    <xf numFmtId="0" fontId="0" fillId="2" borderId="0" xfId="0" applyFill="1" applyAlignment="1">
      <alignment horizontal="center"/>
    </xf>
    <xf numFmtId="0" fontId="2" fillId="2" borderId="0" xfId="0" applyFont="1" applyFill="1" applyAlignment="1">
      <alignment horizontal="center"/>
    </xf>
    <xf numFmtId="3" fontId="3" fillId="0" borderId="0" xfId="0" applyNumberFormat="1" applyFont="1" applyAlignment="1">
      <alignment horizontal="center"/>
    </xf>
    <xf numFmtId="9" fontId="3" fillId="0" borderId="0" xfId="0" applyNumberFormat="1" applyFont="1" applyAlignment="1">
      <alignment horizontal="center"/>
    </xf>
    <xf numFmtId="3" fontId="3" fillId="3" borderId="0" xfId="0" applyNumberFormat="1" applyFont="1" applyFill="1" applyAlignment="1">
      <alignment horizontal="right"/>
    </xf>
    <xf numFmtId="165" fontId="3" fillId="3" borderId="0" xfId="0" applyNumberFormat="1" applyFont="1" applyFill="1" applyAlignment="1">
      <alignment horizontal="right"/>
    </xf>
    <xf numFmtId="0" fontId="3" fillId="0" borderId="0" xfId="0" applyFont="1"/>
    <xf numFmtId="164" fontId="3" fillId="0" borderId="0" xfId="0" applyNumberFormat="1" applyFont="1"/>
    <xf numFmtId="0" fontId="3" fillId="0" borderId="0" xfId="0" applyFont="1" applyAlignment="1">
      <alignment horizontal="right"/>
    </xf>
    <xf numFmtId="0" fontId="3" fillId="0" borderId="0" xfId="0" applyFont="1" applyAlignment="1">
      <alignment horizontal="center"/>
    </xf>
    <xf numFmtId="3" fontId="4" fillId="0" borderId="0" xfId="0" applyNumberFormat="1" applyFont="1" applyAlignment="1">
      <alignment horizontal="right"/>
    </xf>
    <xf numFmtId="0" fontId="4" fillId="0" borderId="0" xfId="0" applyFont="1" applyAlignment="1">
      <alignment horizontal="left"/>
    </xf>
    <xf numFmtId="0" fontId="4" fillId="0" borderId="0" xfId="0" applyFont="1" applyAlignment="1">
      <alignment horizontal="center"/>
    </xf>
    <xf numFmtId="165" fontId="4" fillId="0" borderId="0" xfId="0" applyNumberFormat="1" applyFont="1" applyAlignment="1">
      <alignment horizontal="right"/>
    </xf>
    <xf numFmtId="0" fontId="1" fillId="0" borderId="0" xfId="0" applyFont="1"/>
    <xf numFmtId="165" fontId="1" fillId="0" borderId="0" xfId="0" applyNumberFormat="1" applyFont="1"/>
    <xf numFmtId="0" fontId="0" fillId="0" borderId="0" xfId="0" applyAlignment="1">
      <alignment wrapText="1"/>
    </xf>
    <xf numFmtId="0" fontId="0" fillId="0" borderId="0" xfId="0" applyAlignment="1">
      <alignment horizontal="center" wrapText="1"/>
    </xf>
    <xf numFmtId="0" fontId="5" fillId="0" borderId="0" xfId="0" applyFont="1" applyAlignment="1">
      <alignment horizontal="right" wrapText="1"/>
    </xf>
    <xf numFmtId="0" fontId="5" fillId="0" borderId="0" xfId="0" applyFont="1" applyAlignment="1">
      <alignment horizontal="center" wrapText="1"/>
    </xf>
    <xf numFmtId="0" fontId="5" fillId="0" borderId="0" xfId="0" applyFont="1" applyAlignment="1">
      <alignment wrapText="1"/>
    </xf>
    <xf numFmtId="0" fontId="0" fillId="0" borderId="0" xfId="0" quotePrefix="1" applyAlignment="1">
      <alignment horizontal="right"/>
    </xf>
    <xf numFmtId="0" fontId="0" fillId="0" borderId="0" xfId="0" quotePrefix="1" applyAlignment="1">
      <alignment horizontal="right" vertical="top"/>
    </xf>
    <xf numFmtId="0" fontId="0" fillId="0" borderId="0" xfId="0" applyAlignment="1">
      <alignment horizontal="left" vertical="top"/>
    </xf>
    <xf numFmtId="0" fontId="0" fillId="0" borderId="0" xfId="0" applyAlignment="1">
      <alignment horizontal="center" vertical="top"/>
    </xf>
    <xf numFmtId="0" fontId="0" fillId="0" borderId="0" xfId="0" applyAlignment="1">
      <alignment vertical="top"/>
    </xf>
    <xf numFmtId="165" fontId="0" fillId="0" borderId="0" xfId="0" applyNumberFormat="1" applyAlignment="1">
      <alignment horizontal="right"/>
    </xf>
    <xf numFmtId="165" fontId="0" fillId="0" borderId="0" xfId="0" applyNumberFormat="1" applyAlignment="1">
      <alignment horizontal="center"/>
    </xf>
    <xf numFmtId="0" fontId="0" fillId="0" borderId="0" xfId="0" applyAlignment="1">
      <alignment horizontal="left" vertical="top" wrapText="1"/>
    </xf>
    <xf numFmtId="0" fontId="0" fillId="0" borderId="0" xfId="0" applyAlignment="1">
      <alignment vertical="top"/>
    </xf>
    <xf numFmtId="0" fontId="1" fillId="0" borderId="0" xfId="0" applyFont="1" applyAlignment="1">
      <alignment horizontal="right"/>
    </xf>
    <xf numFmtId="0" fontId="0" fillId="0" borderId="0" xfId="0" applyAlignment="1">
      <alignment horizontal="left" wrapText="1"/>
    </xf>
    <xf numFmtId="0" fontId="0" fillId="0" borderId="0" xfId="0" applyAlignment="1">
      <alignment wrapText="1"/>
    </xf>
    <xf numFmtId="0" fontId="0" fillId="0" borderId="0" xfId="0" applyAlignment="1">
      <alignment horizontal="center" vertical="center" textRotation="9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04D82-DFAB-4374-BA5B-5AC26175E498}">
  <dimension ref="A1:K77"/>
  <sheetViews>
    <sheetView showGridLines="0" tabSelected="1" workbookViewId="0">
      <selection activeCell="K14" sqref="K14"/>
    </sheetView>
  </sheetViews>
  <sheetFormatPr defaultColWidth="0" defaultRowHeight="14.5" x14ac:dyDescent="0.35"/>
  <cols>
    <col min="1" max="1" width="9.1796875" customWidth="1"/>
    <col min="2" max="2" width="8.81640625" style="1" customWidth="1"/>
    <col min="3" max="3" width="14.453125" style="1" bestFit="1" customWidth="1"/>
    <col min="4" max="4" width="14.1796875" style="1" bestFit="1" customWidth="1"/>
    <col min="5" max="5" width="9.1796875" style="1" customWidth="1"/>
    <col min="6" max="6" width="15.26953125" bestFit="1" customWidth="1"/>
    <col min="7" max="7" width="13.1796875" bestFit="1" customWidth="1"/>
    <col min="8" max="8" width="9.1796875" customWidth="1"/>
    <col min="9" max="9" width="3.54296875" customWidth="1"/>
    <col min="10" max="10" width="9.26953125" bestFit="1" customWidth="1"/>
    <col min="11" max="11" width="13.26953125" customWidth="1"/>
    <col min="12" max="16384" width="9.1796875" hidden="1"/>
  </cols>
  <sheetData>
    <row r="1" spans="1:11" s="3" customFormat="1" x14ac:dyDescent="0.35">
      <c r="E1" s="14"/>
    </row>
    <row r="2" spans="1:11" s="4" customFormat="1" ht="21" x14ac:dyDescent="0.5">
      <c r="B2" s="4" t="s">
        <v>0</v>
      </c>
      <c r="E2" s="15"/>
    </row>
    <row r="3" spans="1:11" s="3" customFormat="1" x14ac:dyDescent="0.35">
      <c r="E3" s="14"/>
    </row>
    <row r="5" spans="1:11" x14ac:dyDescent="0.35">
      <c r="B5" s="12" t="s">
        <v>1</v>
      </c>
    </row>
    <row r="6" spans="1:11" ht="51" customHeight="1" x14ac:dyDescent="0.35">
      <c r="B6" s="45" t="s">
        <v>2</v>
      </c>
      <c r="C6" s="46"/>
      <c r="D6" s="46"/>
      <c r="E6" s="46"/>
      <c r="F6" s="46"/>
      <c r="G6" s="46"/>
      <c r="H6" s="46"/>
      <c r="I6" s="46"/>
      <c r="J6" s="46"/>
    </row>
    <row r="7" spans="1:11" x14ac:dyDescent="0.35">
      <c r="B7" s="12"/>
    </row>
    <row r="9" spans="1:11" s="30" customFormat="1" ht="43.5" x14ac:dyDescent="0.35">
      <c r="B9" s="31"/>
      <c r="C9" s="32" t="s">
        <v>3</v>
      </c>
      <c r="D9" s="32" t="s">
        <v>4</v>
      </c>
      <c r="E9" s="33"/>
      <c r="F9" s="32" t="s">
        <v>5</v>
      </c>
      <c r="G9" s="32" t="s">
        <v>6</v>
      </c>
      <c r="H9" s="34"/>
      <c r="I9" s="34"/>
      <c r="J9" s="34"/>
      <c r="K9" s="34" t="s">
        <v>7</v>
      </c>
    </row>
    <row r="10" spans="1:11" ht="6" customHeight="1" x14ac:dyDescent="0.35">
      <c r="C10" s="22"/>
      <c r="D10" s="22"/>
      <c r="E10" s="23"/>
      <c r="F10" s="22"/>
      <c r="G10" s="21"/>
      <c r="H10" s="20"/>
      <c r="K10" s="5"/>
    </row>
    <row r="11" spans="1:11" ht="14.5" customHeight="1" x14ac:dyDescent="0.35">
      <c r="A11" s="47" t="s">
        <v>8</v>
      </c>
      <c r="B11" s="2">
        <v>44197</v>
      </c>
      <c r="C11" s="18">
        <v>-1379926</v>
      </c>
      <c r="D11" s="8"/>
      <c r="E11" s="16"/>
      <c r="F11" s="19">
        <v>-78059.918043219586</v>
      </c>
      <c r="G11" s="21">
        <f t="shared" ref="G11:G22" si="0">F11/C11</f>
        <v>5.6568191369116595E-2</v>
      </c>
      <c r="H11" s="20" t="s">
        <v>9</v>
      </c>
      <c r="K11" s="5"/>
    </row>
    <row r="12" spans="1:11" x14ac:dyDescent="0.35">
      <c r="A12" s="47"/>
      <c r="B12" s="2">
        <v>44228</v>
      </c>
      <c r="C12" s="18">
        <v>-1485341.5</v>
      </c>
      <c r="D12" s="8"/>
      <c r="E12" s="16"/>
      <c r="F12" s="19">
        <v>-83969.911601430475</v>
      </c>
      <c r="G12" s="21">
        <f t="shared" si="0"/>
        <v>5.6532394470517708E-2</v>
      </c>
      <c r="H12" s="20" t="s">
        <v>9</v>
      </c>
      <c r="K12" s="5"/>
    </row>
    <row r="13" spans="1:11" x14ac:dyDescent="0.35">
      <c r="A13" s="47"/>
      <c r="B13" s="2">
        <v>44256</v>
      </c>
      <c r="C13" s="18">
        <v>-1730762</v>
      </c>
      <c r="D13" s="8"/>
      <c r="E13" s="16"/>
      <c r="F13" s="19">
        <v>-93018.19073392167</v>
      </c>
      <c r="G13" s="21">
        <f t="shared" si="0"/>
        <v>5.3744068065927998E-2</v>
      </c>
      <c r="H13" s="20" t="s">
        <v>9</v>
      </c>
      <c r="K13" s="5"/>
    </row>
    <row r="14" spans="1:11" x14ac:dyDescent="0.35">
      <c r="A14" s="47"/>
      <c r="B14" s="2">
        <v>44287</v>
      </c>
      <c r="C14" s="18">
        <v>-1599339.5</v>
      </c>
      <c r="D14" s="8"/>
      <c r="E14" s="16"/>
      <c r="F14" s="19">
        <v>-100319.67894954972</v>
      </c>
      <c r="G14" s="21">
        <f t="shared" si="0"/>
        <v>6.2725693293731399E-2</v>
      </c>
      <c r="H14" s="20" t="s">
        <v>9</v>
      </c>
      <c r="K14" s="5"/>
    </row>
    <row r="15" spans="1:11" x14ac:dyDescent="0.35">
      <c r="A15" s="47"/>
      <c r="B15" s="2">
        <v>44317</v>
      </c>
      <c r="C15" s="18">
        <v>-1484482</v>
      </c>
      <c r="D15" s="8"/>
      <c r="E15" s="16"/>
      <c r="F15" s="19">
        <v>-92753.701647333015</v>
      </c>
      <c r="G15" s="21">
        <f t="shared" si="0"/>
        <v>6.2482200287597302E-2</v>
      </c>
      <c r="H15" s="20" t="s">
        <v>9</v>
      </c>
      <c r="K15" s="5"/>
    </row>
    <row r="16" spans="1:11" x14ac:dyDescent="0.35">
      <c r="A16" s="47"/>
      <c r="B16" s="2">
        <v>44348</v>
      </c>
      <c r="C16" s="18">
        <v>-1225402</v>
      </c>
      <c r="D16" s="8"/>
      <c r="E16" s="16"/>
      <c r="F16" s="19">
        <v>-71688.366927128198</v>
      </c>
      <c r="G16" s="21">
        <f t="shared" si="0"/>
        <v>5.85019176785481E-2</v>
      </c>
      <c r="H16" s="20" t="s">
        <v>9</v>
      </c>
      <c r="K16" s="5"/>
    </row>
    <row r="17" spans="1:11" x14ac:dyDescent="0.35">
      <c r="A17" s="47"/>
      <c r="B17" s="2">
        <v>44378</v>
      </c>
      <c r="C17" s="18">
        <v>-1385858.5</v>
      </c>
      <c r="D17" s="8"/>
      <c r="E17" s="16"/>
      <c r="F17" s="19">
        <v>-104782.64137553434</v>
      </c>
      <c r="G17" s="21">
        <f t="shared" si="0"/>
        <v>7.5608470399780595E-2</v>
      </c>
      <c r="H17" s="20" t="s">
        <v>9</v>
      </c>
      <c r="K17" s="5"/>
    </row>
    <row r="18" spans="1:11" x14ac:dyDescent="0.35">
      <c r="A18" s="47"/>
      <c r="B18" s="2">
        <v>44409</v>
      </c>
      <c r="C18" s="18">
        <v>-1659110</v>
      </c>
      <c r="D18" s="8"/>
      <c r="E18" s="16"/>
      <c r="F18" s="19">
        <v>-123072.51094122449</v>
      </c>
      <c r="G18" s="21">
        <f t="shared" si="0"/>
        <v>7.4179837949999994E-2</v>
      </c>
      <c r="H18" s="20" t="s">
        <v>9</v>
      </c>
      <c r="K18" s="5"/>
    </row>
    <row r="19" spans="1:11" x14ac:dyDescent="0.35">
      <c r="A19" s="47"/>
      <c r="B19" s="2">
        <v>44440</v>
      </c>
      <c r="C19" s="18">
        <v>-1319006.5</v>
      </c>
      <c r="D19" s="8"/>
      <c r="E19" s="16"/>
      <c r="F19" s="19">
        <v>-123197.9034505852</v>
      </c>
      <c r="G19" s="21">
        <f t="shared" si="0"/>
        <v>9.3402044228428904E-2</v>
      </c>
      <c r="H19" s="20" t="s">
        <v>9</v>
      </c>
      <c r="K19" s="5"/>
    </row>
    <row r="20" spans="1:11" x14ac:dyDescent="0.35">
      <c r="A20" s="47"/>
      <c r="B20" s="2">
        <v>44470</v>
      </c>
      <c r="C20" s="18">
        <v>-1103438</v>
      </c>
      <c r="D20" s="8"/>
      <c r="E20" s="16"/>
      <c r="F20" s="19">
        <v>-79743.840231995186</v>
      </c>
      <c r="G20" s="21">
        <f t="shared" si="0"/>
        <v>7.2268528210914604E-2</v>
      </c>
      <c r="H20" s="20" t="s">
        <v>9</v>
      </c>
      <c r="K20" s="5"/>
    </row>
    <row r="21" spans="1:11" x14ac:dyDescent="0.35">
      <c r="A21" s="47"/>
      <c r="B21" s="2">
        <v>44501</v>
      </c>
      <c r="C21" s="18">
        <v>-1108040.5</v>
      </c>
      <c r="D21" s="8"/>
      <c r="E21" s="16"/>
      <c r="F21" s="19">
        <v>-59571.396429811757</v>
      </c>
      <c r="G21" s="21">
        <f t="shared" si="0"/>
        <v>5.3762833064144998E-2</v>
      </c>
      <c r="H21" s="20" t="s">
        <v>9</v>
      </c>
      <c r="K21" s="5"/>
    </row>
    <row r="22" spans="1:11" x14ac:dyDescent="0.35">
      <c r="A22" s="47"/>
      <c r="B22" s="2">
        <v>44531</v>
      </c>
      <c r="C22" s="18">
        <v>-889268</v>
      </c>
      <c r="D22" s="8"/>
      <c r="E22" s="16"/>
      <c r="F22" s="19">
        <v>-56455.11729022381</v>
      </c>
      <c r="G22" s="21">
        <f t="shared" si="0"/>
        <v>6.348493062858869E-2</v>
      </c>
      <c r="H22" s="20" t="s">
        <v>9</v>
      </c>
      <c r="K22" s="5"/>
    </row>
    <row r="23" spans="1:11" ht="6" customHeight="1" x14ac:dyDescent="0.35">
      <c r="A23" s="47"/>
      <c r="G23" s="21"/>
      <c r="H23" s="20"/>
    </row>
    <row r="24" spans="1:11" x14ac:dyDescent="0.35">
      <c r="A24" s="47"/>
      <c r="B24" s="2">
        <v>44927</v>
      </c>
      <c r="C24" s="18">
        <v>-1103297</v>
      </c>
      <c r="D24" s="8">
        <f>IF(F24&lt;0,MIN(0,MAX(C24,0.7*C11)),MAX(0,MIN(C24,0.7*C11)))</f>
        <v>-965948.2</v>
      </c>
      <c r="E24" s="17"/>
      <c r="F24" s="19">
        <v>-111223.37057</v>
      </c>
      <c r="G24" s="21">
        <f>F24/C24</f>
        <v>0.10081</v>
      </c>
      <c r="H24" s="20" t="s">
        <v>9</v>
      </c>
      <c r="K24" s="5">
        <f>D24*(G24-1.5*G$28)</f>
        <v>-2968.5022815188163</v>
      </c>
    </row>
    <row r="25" spans="1:11" x14ac:dyDescent="0.35">
      <c r="A25" s="47"/>
      <c r="B25" s="2">
        <v>44958</v>
      </c>
      <c r="C25" s="18">
        <v>-1108723.5</v>
      </c>
      <c r="D25" s="8">
        <f t="shared" ref="D25:D26" si="1">IF(F25&lt;0,MIN(0,MAX(C25,0.7*C12)),MAX(0,MIN(C25,0.7*C12)))</f>
        <v>-1039739.0499999999</v>
      </c>
      <c r="E25" s="17"/>
      <c r="F25" s="19">
        <v>-112003.24797</v>
      </c>
      <c r="G25" s="21">
        <f t="shared" ref="G25:G28" si="2">F25/C25</f>
        <v>0.10102</v>
      </c>
      <c r="H25" s="20" t="s">
        <v>9</v>
      </c>
      <c r="K25" s="5">
        <f t="shared" ref="K25" si="3">D25*(G25-1.5*G$28)</f>
        <v>-3413.6177235081786</v>
      </c>
    </row>
    <row r="26" spans="1:11" x14ac:dyDescent="0.35">
      <c r="A26" s="47"/>
      <c r="B26" s="2">
        <v>44986</v>
      </c>
      <c r="C26" s="18">
        <v>-889150</v>
      </c>
      <c r="D26" s="8">
        <f t="shared" si="1"/>
        <v>-889150</v>
      </c>
      <c r="E26" s="17"/>
      <c r="F26" s="19">
        <v>-71194.2405</v>
      </c>
      <c r="G26" s="21">
        <f t="shared" si="2"/>
        <v>8.0070000000000002E-2</v>
      </c>
      <c r="H26" s="20" t="s">
        <v>9</v>
      </c>
      <c r="K26" s="5">
        <f>D26*(G26-1.5*G$28)</f>
        <v>15708.480993173071</v>
      </c>
    </row>
    <row r="27" spans="1:11" ht="6" customHeight="1" x14ac:dyDescent="0.35">
      <c r="C27" s="22"/>
      <c r="D27" s="22"/>
      <c r="E27" s="23"/>
      <c r="F27" s="22"/>
      <c r="G27" s="21"/>
      <c r="H27" s="20"/>
      <c r="K27" s="5"/>
    </row>
    <row r="28" spans="1:11" x14ac:dyDescent="0.35">
      <c r="A28" s="44" t="s">
        <v>10</v>
      </c>
      <c r="B28" s="44"/>
      <c r="C28" s="24">
        <f>SUM(C11:C22)</f>
        <v>-16369974.5</v>
      </c>
      <c r="D28" s="25" t="s">
        <v>11</v>
      </c>
      <c r="E28" s="26"/>
      <c r="F28" s="27">
        <f>SUM(F11:F22)</f>
        <v>-1066633.1776219574</v>
      </c>
      <c r="G28" s="21">
        <f t="shared" si="2"/>
        <v>6.5157900986465025E-2</v>
      </c>
      <c r="H28" s="20" t="s">
        <v>9</v>
      </c>
      <c r="J28" s="25" t="s">
        <v>12</v>
      </c>
      <c r="K28" s="29">
        <f>SUM(K24:K27)</f>
        <v>9326.3609881460761</v>
      </c>
    </row>
    <row r="29" spans="1:11" x14ac:dyDescent="0.35">
      <c r="C29" s="7"/>
      <c r="D29" s="7"/>
      <c r="F29" s="7"/>
    </row>
    <row r="30" spans="1:11" x14ac:dyDescent="0.35">
      <c r="C30" s="7"/>
      <c r="D30" s="7"/>
      <c r="F30" s="40"/>
    </row>
    <row r="31" spans="1:11" x14ac:dyDescent="0.35">
      <c r="C31" s="7"/>
      <c r="D31" s="7"/>
      <c r="F31" s="7"/>
    </row>
    <row r="32" spans="1:11" s="30" customFormat="1" ht="29" x14ac:dyDescent="0.35">
      <c r="B32" s="31"/>
      <c r="C32" s="32" t="s">
        <v>13</v>
      </c>
      <c r="D32" s="32" t="s">
        <v>14</v>
      </c>
      <c r="E32" s="33"/>
      <c r="F32" s="32" t="s">
        <v>31</v>
      </c>
      <c r="G32" s="32" t="s">
        <v>6</v>
      </c>
      <c r="H32" s="34"/>
      <c r="I32" s="34"/>
      <c r="J32" s="34"/>
      <c r="K32" s="34" t="s">
        <v>15</v>
      </c>
    </row>
    <row r="33" spans="1:11" ht="6" customHeight="1" x14ac:dyDescent="0.35">
      <c r="C33" s="22"/>
      <c r="D33" s="22"/>
      <c r="E33" s="23"/>
      <c r="F33" s="22"/>
      <c r="G33" s="21"/>
      <c r="H33" s="20"/>
      <c r="K33" s="5"/>
    </row>
    <row r="34" spans="1:11" x14ac:dyDescent="0.35">
      <c r="A34" s="47" t="s">
        <v>30</v>
      </c>
      <c r="B34" s="2">
        <v>44197</v>
      </c>
      <c r="C34" s="18">
        <v>3608614.5</v>
      </c>
      <c r="D34" s="8"/>
      <c r="E34" s="16"/>
      <c r="F34" s="19">
        <v>62147.416114193002</v>
      </c>
      <c r="G34" s="21">
        <f t="shared" ref="G34:G45" si="4">F34/C34</f>
        <v>1.7221960426693682E-2</v>
      </c>
      <c r="H34" s="20" t="s">
        <v>9</v>
      </c>
      <c r="K34" s="5"/>
    </row>
    <row r="35" spans="1:11" x14ac:dyDescent="0.35">
      <c r="A35" s="47"/>
      <c r="B35" s="2">
        <v>44228</v>
      </c>
      <c r="C35" s="18">
        <v>4063717.5</v>
      </c>
      <c r="D35" s="8"/>
      <c r="E35" s="16"/>
      <c r="F35" s="19">
        <v>69685.369262585504</v>
      </c>
      <c r="G35" s="21">
        <f t="shared" si="4"/>
        <v>1.7148182486254396E-2</v>
      </c>
      <c r="H35" s="20" t="s">
        <v>9</v>
      </c>
      <c r="K35" s="5"/>
    </row>
    <row r="36" spans="1:11" x14ac:dyDescent="0.35">
      <c r="A36" s="47"/>
      <c r="B36" s="2">
        <v>44256</v>
      </c>
      <c r="C36" s="18">
        <v>4563342.5</v>
      </c>
      <c r="D36" s="8"/>
      <c r="E36" s="16"/>
      <c r="F36" s="19">
        <v>78043.241024624003</v>
      </c>
      <c r="G36" s="21">
        <f t="shared" si="4"/>
        <v>1.7102209843908058E-2</v>
      </c>
      <c r="H36" s="20" t="s">
        <v>9</v>
      </c>
      <c r="K36" s="5"/>
    </row>
    <row r="37" spans="1:11" x14ac:dyDescent="0.35">
      <c r="A37" s="47"/>
      <c r="B37" s="2">
        <v>44287</v>
      </c>
      <c r="C37" s="18">
        <v>4321758.5</v>
      </c>
      <c r="D37" s="6"/>
      <c r="E37" s="16"/>
      <c r="F37" s="19">
        <v>86992.738387817008</v>
      </c>
      <c r="G37" s="21">
        <f t="shared" si="4"/>
        <v>2.0129014239878746E-2</v>
      </c>
      <c r="H37" s="20" t="s">
        <v>9</v>
      </c>
      <c r="K37" s="5"/>
    </row>
    <row r="38" spans="1:11" x14ac:dyDescent="0.35">
      <c r="A38" s="47"/>
      <c r="B38" s="2">
        <v>44317</v>
      </c>
      <c r="C38" s="18">
        <v>3968982</v>
      </c>
      <c r="D38" s="6"/>
      <c r="E38" s="16"/>
      <c r="F38" s="19">
        <v>89590.85680723851</v>
      </c>
      <c r="G38" s="21">
        <f t="shared" si="4"/>
        <v>2.2572754627569112E-2</v>
      </c>
      <c r="H38" s="20" t="s">
        <v>9</v>
      </c>
      <c r="K38" s="5"/>
    </row>
    <row r="39" spans="1:11" x14ac:dyDescent="0.35">
      <c r="A39" s="47"/>
      <c r="B39" s="2">
        <v>44348</v>
      </c>
      <c r="C39" s="18">
        <v>3229564</v>
      </c>
      <c r="D39" s="6"/>
      <c r="E39" s="16"/>
      <c r="F39" s="19">
        <v>76726.157840123502</v>
      </c>
      <c r="G39" s="21">
        <f t="shared" si="4"/>
        <v>2.3757435319480741E-2</v>
      </c>
      <c r="H39" s="20" t="s">
        <v>9</v>
      </c>
      <c r="K39" s="5"/>
    </row>
    <row r="40" spans="1:11" x14ac:dyDescent="0.35">
      <c r="A40" s="47"/>
      <c r="B40" s="2">
        <v>44378</v>
      </c>
      <c r="C40" s="18">
        <v>3741459</v>
      </c>
      <c r="D40" s="6"/>
      <c r="E40" s="16"/>
      <c r="F40" s="19">
        <v>105680.47999107251</v>
      </c>
      <c r="G40" s="21">
        <f t="shared" si="4"/>
        <v>2.8245793951256051E-2</v>
      </c>
      <c r="H40" s="20" t="s">
        <v>9</v>
      </c>
      <c r="K40" s="5"/>
    </row>
    <row r="41" spans="1:11" x14ac:dyDescent="0.35">
      <c r="A41" s="47"/>
      <c r="B41" s="2">
        <v>44409</v>
      </c>
      <c r="C41" s="18">
        <v>4429713.5</v>
      </c>
      <c r="D41" s="6"/>
      <c r="E41" s="16"/>
      <c r="F41" s="19">
        <v>151491.90838624499</v>
      </c>
      <c r="G41" s="21">
        <f t="shared" si="4"/>
        <v>3.419903079200156E-2</v>
      </c>
      <c r="H41" s="20" t="s">
        <v>9</v>
      </c>
      <c r="K41" s="5"/>
    </row>
    <row r="42" spans="1:11" x14ac:dyDescent="0.35">
      <c r="A42" s="47"/>
      <c r="B42" s="2">
        <v>44440</v>
      </c>
      <c r="C42" s="18">
        <v>3498065.5</v>
      </c>
      <c r="D42" s="6"/>
      <c r="E42" s="16"/>
      <c r="F42" s="19">
        <v>143730.5694855325</v>
      </c>
      <c r="G42" s="21">
        <f t="shared" si="4"/>
        <v>4.1088587245016565E-2</v>
      </c>
      <c r="H42" s="20" t="s">
        <v>9</v>
      </c>
      <c r="K42" s="5"/>
    </row>
    <row r="43" spans="1:11" x14ac:dyDescent="0.35">
      <c r="A43" s="47"/>
      <c r="B43" s="2">
        <v>44470</v>
      </c>
      <c r="C43" s="18">
        <v>2891177</v>
      </c>
      <c r="D43" s="6"/>
      <c r="E43" s="16"/>
      <c r="F43" s="19">
        <v>127936.79797278049</v>
      </c>
      <c r="G43" s="21">
        <f t="shared" si="4"/>
        <v>4.4250766373964821E-2</v>
      </c>
      <c r="H43" s="20" t="s">
        <v>9</v>
      </c>
      <c r="K43" s="5"/>
    </row>
    <row r="44" spans="1:11" x14ac:dyDescent="0.35">
      <c r="A44" s="47"/>
      <c r="B44" s="2">
        <v>44501</v>
      </c>
      <c r="C44" s="18">
        <v>2871880.5</v>
      </c>
      <c r="D44" s="6"/>
      <c r="E44" s="16"/>
      <c r="F44" s="19">
        <v>124863.1882891295</v>
      </c>
      <c r="G44" s="21">
        <f t="shared" si="4"/>
        <v>4.34778495446205E-2</v>
      </c>
      <c r="H44" s="20" t="s">
        <v>9</v>
      </c>
      <c r="K44" s="5"/>
    </row>
    <row r="45" spans="1:11" x14ac:dyDescent="0.35">
      <c r="A45" s="47"/>
      <c r="B45" s="2">
        <v>44531</v>
      </c>
      <c r="C45" s="18">
        <v>2322596</v>
      </c>
      <c r="D45" s="6"/>
      <c r="E45" s="16"/>
      <c r="F45" s="19">
        <v>93281.638102216995</v>
      </c>
      <c r="G45" s="21">
        <f t="shared" si="4"/>
        <v>4.0162661996411345E-2</v>
      </c>
      <c r="H45" s="20" t="s">
        <v>9</v>
      </c>
      <c r="K45" s="5"/>
    </row>
    <row r="46" spans="1:11" ht="6" customHeight="1" x14ac:dyDescent="0.35">
      <c r="A46" s="47"/>
      <c r="G46" s="21"/>
      <c r="H46" s="20"/>
    </row>
    <row r="47" spans="1:11" x14ac:dyDescent="0.35">
      <c r="A47" s="47"/>
      <c r="B47" s="2">
        <v>44927</v>
      </c>
      <c r="C47" s="18">
        <v>2588929</v>
      </c>
      <c r="D47" s="6">
        <f>MIN(C47,0.7*C34)</f>
        <v>2526030.15</v>
      </c>
      <c r="E47" s="17"/>
      <c r="F47" s="19">
        <v>339342.06497999997</v>
      </c>
      <c r="G47" s="21">
        <f>F47/C47</f>
        <v>0.13107430330457109</v>
      </c>
      <c r="H47" s="20" t="s">
        <v>9</v>
      </c>
      <c r="K47" s="5">
        <f>D47*(G47-1.5*G$51)</f>
        <v>225712.70770726498</v>
      </c>
    </row>
    <row r="48" spans="1:11" x14ac:dyDescent="0.35">
      <c r="A48" s="47"/>
      <c r="B48" s="2">
        <v>44958</v>
      </c>
      <c r="C48" s="18">
        <v>2502186</v>
      </c>
      <c r="D48" s="6">
        <f>MIN(C48,0.7*C35)</f>
        <v>2502186</v>
      </c>
      <c r="E48" s="17"/>
      <c r="F48" s="19">
        <v>327942.51387000002</v>
      </c>
      <c r="G48" s="21">
        <f t="shared" ref="G48:G49" si="5">F48/C48</f>
        <v>0.13106240458143401</v>
      </c>
      <c r="H48" s="20" t="s">
        <v>9</v>
      </c>
      <c r="K48" s="5">
        <f t="shared" ref="K48:K49" si="6">D48*(G48-1.5*G$51)</f>
        <v>223552.34762742303</v>
      </c>
    </row>
    <row r="49" spans="1:11" x14ac:dyDescent="0.35">
      <c r="A49" s="47"/>
      <c r="B49" s="2">
        <v>44986</v>
      </c>
      <c r="C49" s="18">
        <v>2585327.5</v>
      </c>
      <c r="D49" s="6">
        <f>MIN(C49,0.7*C36)</f>
        <v>2585327.5</v>
      </c>
      <c r="E49" s="17"/>
      <c r="F49" s="19">
        <v>338893.80558000004</v>
      </c>
      <c r="G49" s="21">
        <f t="shared" si="5"/>
        <v>0.13108351092076345</v>
      </c>
      <c r="H49" s="20" t="s">
        <v>9</v>
      </c>
      <c r="K49" s="5">
        <f t="shared" si="6"/>
        <v>231035.01030398704</v>
      </c>
    </row>
    <row r="50" spans="1:11" ht="6" customHeight="1" x14ac:dyDescent="0.35">
      <c r="G50" s="21"/>
      <c r="H50" s="20"/>
      <c r="K50" s="5"/>
    </row>
    <row r="51" spans="1:11" x14ac:dyDescent="0.35">
      <c r="A51" s="44" t="s">
        <v>10</v>
      </c>
      <c r="B51" s="44"/>
      <c r="C51" s="9">
        <f>SUM(C34:C45)</f>
        <v>43510870.5</v>
      </c>
      <c r="D51" s="12" t="s">
        <v>11</v>
      </c>
      <c r="E51" s="10"/>
      <c r="F51" s="11">
        <f>SUM(F34:F45)</f>
        <v>1210170.3616635585</v>
      </c>
      <c r="G51" s="21">
        <f t="shared" ref="G51" si="7">F51/C51</f>
        <v>2.7813057926835975E-2</v>
      </c>
      <c r="H51" s="20" t="s">
        <v>9</v>
      </c>
      <c r="J51" s="25" t="s">
        <v>12</v>
      </c>
      <c r="K51" s="29">
        <f>SUM(K47:K50)</f>
        <v>680300.06563867512</v>
      </c>
    </row>
    <row r="53" spans="1:11" x14ac:dyDescent="0.35">
      <c r="D53" s="41"/>
      <c r="F53" s="40"/>
    </row>
    <row r="54" spans="1:11" x14ac:dyDescent="0.35">
      <c r="D54" s="41"/>
      <c r="F54" s="29"/>
      <c r="H54" s="28" t="s">
        <v>16</v>
      </c>
      <c r="K54" s="29">
        <f>K51+K28</f>
        <v>689626.42662682116</v>
      </c>
    </row>
    <row r="56" spans="1:11" s="39" customFormat="1" ht="30" customHeight="1" x14ac:dyDescent="0.35">
      <c r="A56" s="36" t="s">
        <v>17</v>
      </c>
      <c r="B56" s="42" t="s">
        <v>18</v>
      </c>
      <c r="C56" s="43"/>
      <c r="D56" s="43"/>
      <c r="E56" s="43"/>
      <c r="F56" s="43"/>
      <c r="G56" s="43"/>
      <c r="H56" s="43"/>
      <c r="I56" s="43"/>
      <c r="J56" s="43"/>
      <c r="K56" s="43"/>
    </row>
    <row r="57" spans="1:11" s="39" customFormat="1" x14ac:dyDescent="0.35">
      <c r="A57" s="36"/>
      <c r="B57" s="37" t="s">
        <v>19</v>
      </c>
      <c r="C57" s="38"/>
      <c r="D57" s="38"/>
      <c r="E57" s="38"/>
    </row>
    <row r="58" spans="1:11" s="39" customFormat="1" ht="45" customHeight="1" x14ac:dyDescent="0.35">
      <c r="A58" s="36"/>
      <c r="B58" s="42" t="s">
        <v>20</v>
      </c>
      <c r="C58" s="43"/>
      <c r="D58" s="43"/>
      <c r="E58" s="43"/>
      <c r="F58" s="43"/>
      <c r="G58" s="43"/>
      <c r="H58" s="43"/>
      <c r="I58" s="43"/>
      <c r="J58" s="43"/>
      <c r="K58" s="43"/>
    </row>
    <row r="59" spans="1:11" s="39" customFormat="1" ht="30" customHeight="1" x14ac:dyDescent="0.35">
      <c r="A59" s="36" t="s">
        <v>21</v>
      </c>
      <c r="B59" s="42" t="s">
        <v>22</v>
      </c>
      <c r="C59" s="43"/>
      <c r="D59" s="43"/>
      <c r="E59" s="43"/>
      <c r="F59" s="43"/>
      <c r="G59" s="43"/>
      <c r="H59" s="43"/>
      <c r="I59" s="43"/>
      <c r="J59" s="43"/>
      <c r="K59" s="43"/>
    </row>
    <row r="60" spans="1:11" s="39" customFormat="1" ht="30" customHeight="1" x14ac:dyDescent="0.35">
      <c r="A60" s="36" t="s">
        <v>23</v>
      </c>
      <c r="B60" s="42" t="s">
        <v>24</v>
      </c>
      <c r="C60" s="43"/>
      <c r="D60" s="43"/>
      <c r="E60" s="43"/>
      <c r="F60" s="43"/>
      <c r="G60" s="43"/>
      <c r="H60" s="43"/>
      <c r="I60" s="43"/>
      <c r="J60" s="43"/>
      <c r="K60" s="43"/>
    </row>
    <row r="61" spans="1:11" s="39" customFormat="1" ht="30" customHeight="1" x14ac:dyDescent="0.35">
      <c r="A61" s="36" t="s">
        <v>25</v>
      </c>
      <c r="B61" s="42" t="s">
        <v>35</v>
      </c>
      <c r="C61" s="43"/>
      <c r="D61" s="43"/>
      <c r="E61" s="43"/>
      <c r="F61" s="43"/>
      <c r="G61" s="43"/>
      <c r="H61" s="43"/>
      <c r="I61" s="43"/>
      <c r="J61" s="43"/>
      <c r="K61" s="43"/>
    </row>
    <row r="62" spans="1:11" s="39" customFormat="1" x14ac:dyDescent="0.35">
      <c r="A62" s="36" t="s">
        <v>26</v>
      </c>
      <c r="B62" s="37" t="s">
        <v>32</v>
      </c>
      <c r="C62" s="38"/>
      <c r="D62" s="38"/>
      <c r="E62" s="38"/>
    </row>
    <row r="63" spans="1:11" s="39" customFormat="1" ht="30" customHeight="1" x14ac:dyDescent="0.35">
      <c r="A63" s="36" t="s">
        <v>27</v>
      </c>
      <c r="B63" s="42" t="s">
        <v>33</v>
      </c>
      <c r="C63" s="43"/>
      <c r="D63" s="43"/>
      <c r="E63" s="43"/>
      <c r="F63" s="43"/>
      <c r="G63" s="43"/>
      <c r="H63" s="43"/>
      <c r="I63" s="43"/>
      <c r="J63" s="43"/>
      <c r="K63" s="43"/>
    </row>
    <row r="64" spans="1:11" s="39" customFormat="1" ht="30" customHeight="1" x14ac:dyDescent="0.35">
      <c r="A64" s="36" t="s">
        <v>28</v>
      </c>
      <c r="B64" s="42" t="s">
        <v>34</v>
      </c>
      <c r="C64" s="43"/>
      <c r="D64" s="43"/>
      <c r="E64" s="43"/>
      <c r="F64" s="43"/>
      <c r="G64" s="43"/>
      <c r="H64" s="43"/>
      <c r="I64" s="43"/>
      <c r="J64" s="43"/>
      <c r="K64" s="43"/>
    </row>
    <row r="65" spans="1:11" s="39" customFormat="1" ht="30" customHeight="1" x14ac:dyDescent="0.35">
      <c r="A65" s="36" t="s">
        <v>29</v>
      </c>
      <c r="B65" s="42" t="s">
        <v>36</v>
      </c>
      <c r="C65" s="43"/>
      <c r="D65" s="43"/>
      <c r="E65" s="43"/>
      <c r="F65" s="43"/>
      <c r="G65" s="43"/>
      <c r="H65" s="43"/>
      <c r="I65" s="43"/>
      <c r="J65" s="43"/>
      <c r="K65" s="43"/>
    </row>
    <row r="66" spans="1:11" x14ac:dyDescent="0.35">
      <c r="A66" s="35"/>
      <c r="B66" s="13"/>
    </row>
    <row r="67" spans="1:11" x14ac:dyDescent="0.35">
      <c r="A67" s="35"/>
      <c r="B67" s="13"/>
    </row>
    <row r="68" spans="1:11" x14ac:dyDescent="0.35">
      <c r="A68" s="35"/>
      <c r="B68" s="13"/>
    </row>
    <row r="69" spans="1:11" x14ac:dyDescent="0.35">
      <c r="A69" s="35"/>
      <c r="B69" s="13"/>
    </row>
    <row r="70" spans="1:11" x14ac:dyDescent="0.35">
      <c r="A70" s="35"/>
      <c r="B70" s="13"/>
    </row>
    <row r="71" spans="1:11" x14ac:dyDescent="0.35">
      <c r="A71" s="35"/>
      <c r="B71" s="13"/>
    </row>
    <row r="72" spans="1:11" x14ac:dyDescent="0.35">
      <c r="A72" s="35"/>
      <c r="B72" s="13"/>
    </row>
    <row r="73" spans="1:11" x14ac:dyDescent="0.35">
      <c r="A73" s="35"/>
      <c r="B73" s="13"/>
    </row>
    <row r="74" spans="1:11" x14ac:dyDescent="0.35">
      <c r="A74" s="35"/>
      <c r="B74" s="13"/>
    </row>
    <row r="75" spans="1:11" x14ac:dyDescent="0.35">
      <c r="A75" s="35"/>
      <c r="B75" s="13"/>
    </row>
    <row r="76" spans="1:11" x14ac:dyDescent="0.35">
      <c r="A76" s="35"/>
      <c r="B76" s="13"/>
    </row>
    <row r="77" spans="1:11" x14ac:dyDescent="0.35">
      <c r="A77" s="35"/>
      <c r="B77" s="13"/>
    </row>
  </sheetData>
  <mergeCells count="13">
    <mergeCell ref="B64:K64"/>
    <mergeCell ref="B65:K65"/>
    <mergeCell ref="A51:B51"/>
    <mergeCell ref="A28:B28"/>
    <mergeCell ref="B6:J6"/>
    <mergeCell ref="A11:A26"/>
    <mergeCell ref="A34:A49"/>
    <mergeCell ref="B63:K63"/>
    <mergeCell ref="B58:K58"/>
    <mergeCell ref="B59:K59"/>
    <mergeCell ref="B60:K60"/>
    <mergeCell ref="B56:K56"/>
    <mergeCell ref="B61:K61"/>
  </mergeCells>
  <pageMargins left="0.7" right="0.7" top="0.75" bottom="0.75" header="0.3" footer="0.3"/>
  <pageSetup paperSize="8" orientation="portrait" r:id="rId1"/>
  <ignoredErrors>
    <ignoredError sqref="F28 C28 F51 C51" formulaRange="1"/>
    <ignoredError sqref="A56:A6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8AC2B-5F4E-47F5-AFB0-BFC258BE1CD4}">
  <dimension ref="A1"/>
  <sheetViews>
    <sheetView workbookViewId="0"/>
  </sheetViews>
  <sheetFormatPr defaultRowHeight="14.5" x14ac:dyDescent="0.35"/>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02CDD4FF5C0C84D9F12A11D34697CAE" ma:contentTypeVersion="2" ma:contentTypeDescription="Een nieuw document maken." ma:contentTypeScope="" ma:versionID="c2887bbff7816d3fb6fa6c9428323b18">
  <xsd:schema xmlns:xsd="http://www.w3.org/2001/XMLSchema" xmlns:xs="http://www.w3.org/2001/XMLSchema" xmlns:p="http://schemas.microsoft.com/office/2006/metadata/properties" xmlns:ns2="2ccfa075-9b02-4569-9942-f2bd66e1b7bd" targetNamespace="http://schemas.microsoft.com/office/2006/metadata/properties" ma:root="true" ma:fieldsID="efb89e4727943afecea8e7a8dcdc8d25" ns2:_="">
    <xsd:import namespace="2ccfa075-9b02-4569-9942-f2bd66e1b7b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cfa075-9b02-4569-9942-f2bd66e1b7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11ED72-87DE-4888-A7D8-234E9CD86AF9}">
  <ds:schemaRefs>
    <ds:schemaRef ds:uri="http://schemas.microsoft.com/sharepoint/v3/contenttype/forms"/>
  </ds:schemaRefs>
</ds:datastoreItem>
</file>

<file path=customXml/itemProps2.xml><?xml version="1.0" encoding="utf-8"?>
<ds:datastoreItem xmlns:ds="http://schemas.openxmlformats.org/officeDocument/2006/customXml" ds:itemID="{8286B535-F394-4784-AE0C-B8E2FFAB3F65}">
  <ds:schemaRefs>
    <ds:schemaRef ds:uri="http://schemas.microsoft.com/office/2006/documentManagement/types"/>
    <ds:schemaRef ds:uri="http://schemas.openxmlformats.org/package/2006/metadata/core-properties"/>
    <ds:schemaRef ds:uri="http://www.w3.org/XML/1998/namespace"/>
    <ds:schemaRef ds:uri="2ccfa075-9b02-4569-9942-f2bd66e1b7bd"/>
    <ds:schemaRef ds:uri="http://purl.org/dc/elements/1.1/"/>
    <ds:schemaRef ds:uri="http://schemas.microsoft.com/office/infopath/2007/PartnerControls"/>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097A7F45-DEF4-4FEF-9258-2A43A32A34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cfa075-9b02-4569-9942-f2bd66e1b7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Blad1</vt:lpstr>
      <vt:lpstr>Blad2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Jeroen Kellers</dc:creator>
  <cp:keywords/>
  <dc:description/>
  <cp:lastModifiedBy>Laenen Korinne</cp:lastModifiedBy>
  <cp:revision/>
  <dcterms:created xsi:type="dcterms:W3CDTF">2022-10-20T10:34:39Z</dcterms:created>
  <dcterms:modified xsi:type="dcterms:W3CDTF">2023-04-21T13:53:31Z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0x010100A02CDD4FF5C0C84D9F12A11D34697CAE</vt:lpwstr>
  </property>
</Properties>
</file>