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https://vlaamseoverheid.sharepoint.com/sites/VLAIO-SP-ind_emissiekost/Oproepen/CIE 2026/"/>
    </mc:Choice>
  </mc:AlternateContent>
  <xr:revisionPtr revIDLastSave="266" documentId="13_ncr:1_{FCA00FD5-E59B-44A1-9A6F-11157BB7AD33}" xr6:coauthVersionLast="47" xr6:coauthVersionMax="47" xr10:uidLastSave="{73E13654-7158-4E31-942A-55500F69A24E}"/>
  <workbookProtection workbookAlgorithmName="SHA-512" workbookHashValue="f+qdZwz8U9hXkj1LhqD2gzgPrkconUn2bdqQMEAHB5iZ3XRPZeINysWvjiZcG2mgYYynnCWW191hLJa+P8dmYQ==" workbookSaltValue="5q0xPQa48nKGEjf0MNMiGQ==" workbookSpinCount="100000" lockStructure="1"/>
  <bookViews>
    <workbookView xWindow="-60780" yWindow="-2070" windowWidth="29520" windowHeight="20385" tabRatio="810" xr2:uid="{A59FDAF3-7AB2-41D4-85A8-909623D0BAE8}"/>
  </bookViews>
  <sheets>
    <sheet name="Bedrijfsgegevens" sheetId="1" r:id="rId1"/>
    <sheet name="Steunberekening" sheetId="5" r:id="rId2"/>
    <sheet name="Energiebalans" sheetId="10" r:id="rId3"/>
    <sheet name="NACE-codes (bijlage II)" sheetId="4" r:id="rId4"/>
    <sheet name="Producten met PB (bijlage III)" sheetId="3" r:id="rId5"/>
    <sheet name="Producten met inw. brandstof" sheetId="8" r:id="rId6"/>
    <sheet name="PRODCOM-codes 2010" sheetId="2" r:id="rId7"/>
    <sheet name="Sheet1" sheetId="11" state="hidden" r:id="rId8"/>
    <sheet name="Keuzemenu's" sheetId="6" state="hidden" r:id="rId9"/>
    <sheet name="Producten" sheetId="7" state="hidden" r:id="rId10"/>
  </sheets>
  <definedNames>
    <definedName name="_xlnm.Print_Area" localSheetId="2">Energiebalans!$A:$C</definedName>
    <definedName name="_xlnm.Print_Area" localSheetId="3">'NACE-codes (bijlage II)'!$A:$C</definedName>
    <definedName name="_xlnm.Print_Area" localSheetId="4">'Producten met PB (bijlage III)'!$A:$J</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5" i="1" l="1"/>
  <c r="O8" i="5"/>
  <c r="U38" i="5"/>
  <c r="U39" i="5"/>
  <c r="U40" i="5"/>
  <c r="U41" i="5"/>
  <c r="U42" i="5"/>
  <c r="U43" i="5"/>
  <c r="B49" i="5" l="1"/>
  <c r="B49" i="2" l="1"/>
  <c r="B48" i="2"/>
  <c r="B50" i="2"/>
  <c r="O9" i="5"/>
  <c r="O10" i="5"/>
  <c r="O11" i="5"/>
  <c r="O12" i="5"/>
  <c r="O13" i="5"/>
  <c r="O14" i="5"/>
  <c r="O15" i="5"/>
  <c r="O16" i="5"/>
  <c r="O17" i="5"/>
  <c r="B7" i="2" l="1"/>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51" i="2"/>
  <c r="B52" i="2"/>
  <c r="B53" i="2"/>
  <c r="B54" i="2"/>
  <c r="B55" i="2"/>
  <c r="B56" i="2"/>
  <c r="B57" i="2"/>
  <c r="B58"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B101" i="2"/>
  <c r="B102" i="2"/>
  <c r="B103" i="2"/>
  <c r="B104" i="2"/>
  <c r="B105" i="2"/>
  <c r="B106" i="2"/>
  <c r="B107" i="2"/>
  <c r="B108" i="2"/>
  <c r="B109" i="2"/>
  <c r="B110" i="2"/>
  <c r="B111" i="2"/>
  <c r="B112" i="2"/>
  <c r="B113" i="2"/>
  <c r="B114" i="2"/>
  <c r="B115" i="2"/>
  <c r="B116" i="2"/>
  <c r="B117" i="2"/>
  <c r="B118" i="2"/>
  <c r="B119" i="2"/>
  <c r="B120" i="2"/>
  <c r="B121" i="2"/>
  <c r="B122" i="2"/>
  <c r="B123" i="2"/>
  <c r="B124" i="2"/>
  <c r="B125" i="2"/>
  <c r="B126" i="2"/>
  <c r="B127" i="2"/>
  <c r="B128" i="2"/>
  <c r="B129" i="2"/>
  <c r="B130" i="2"/>
  <c r="B131" i="2"/>
  <c r="B132" i="2"/>
  <c r="B133" i="2"/>
  <c r="B134" i="2"/>
  <c r="B135" i="2"/>
  <c r="B136" i="2"/>
  <c r="B137" i="2"/>
  <c r="B138" i="2"/>
  <c r="B139" i="2"/>
  <c r="B140" i="2"/>
  <c r="B141" i="2"/>
  <c r="B142" i="2"/>
  <c r="B143" i="2"/>
  <c r="B144" i="2"/>
  <c r="B145" i="2"/>
  <c r="B146" i="2"/>
  <c r="B147" i="2"/>
  <c r="B148" i="2"/>
  <c r="B149" i="2"/>
  <c r="B150" i="2"/>
  <c r="B151" i="2"/>
  <c r="B152" i="2"/>
  <c r="B153" i="2"/>
  <c r="B154" i="2"/>
  <c r="B155" i="2"/>
  <c r="B156" i="2"/>
  <c r="B157" i="2"/>
  <c r="B158" i="2"/>
  <c r="B159" i="2"/>
  <c r="B160" i="2"/>
  <c r="B161" i="2"/>
  <c r="B162" i="2"/>
  <c r="B163" i="2"/>
  <c r="B164" i="2"/>
  <c r="B165" i="2"/>
  <c r="B166" i="2"/>
  <c r="B167" i="2"/>
  <c r="B168" i="2"/>
  <c r="B169" i="2"/>
  <c r="B170" i="2"/>
  <c r="B171" i="2"/>
  <c r="B172" i="2"/>
  <c r="B173" i="2"/>
  <c r="B174" i="2"/>
  <c r="B175" i="2"/>
  <c r="B176" i="2"/>
  <c r="B177" i="2"/>
  <c r="B178" i="2"/>
  <c r="B179" i="2"/>
  <c r="B180" i="2"/>
  <c r="B181" i="2"/>
  <c r="B182" i="2"/>
  <c r="B183" i="2"/>
  <c r="B184" i="2"/>
  <c r="B185" i="2"/>
  <c r="B186" i="2"/>
  <c r="B187" i="2"/>
  <c r="B188" i="2"/>
  <c r="B189" i="2"/>
  <c r="B190" i="2"/>
  <c r="B191" i="2"/>
  <c r="B192" i="2"/>
  <c r="B193" i="2"/>
  <c r="B194" i="2"/>
  <c r="B195" i="2"/>
  <c r="B196" i="2"/>
  <c r="B197" i="2"/>
  <c r="B198" i="2"/>
  <c r="B199" i="2"/>
  <c r="B200" i="2"/>
  <c r="B201" i="2"/>
  <c r="B202" i="2"/>
  <c r="B203" i="2"/>
  <c r="B204" i="2"/>
  <c r="B205" i="2"/>
  <c r="B206" i="2"/>
  <c r="B207" i="2"/>
  <c r="B208" i="2"/>
  <c r="B209" i="2"/>
  <c r="B210" i="2"/>
  <c r="B211" i="2"/>
  <c r="B212" i="2"/>
  <c r="B213" i="2"/>
  <c r="B214" i="2"/>
  <c r="B215" i="2"/>
  <c r="B216" i="2"/>
  <c r="B217" i="2"/>
  <c r="B218" i="2"/>
  <c r="B219" i="2"/>
  <c r="B220" i="2"/>
  <c r="B221" i="2"/>
  <c r="B222" i="2"/>
  <c r="B223" i="2"/>
  <c r="B224" i="2"/>
  <c r="B225" i="2"/>
  <c r="B226" i="2"/>
  <c r="B227" i="2"/>
  <c r="B228" i="2"/>
  <c r="B229" i="2"/>
  <c r="B230" i="2"/>
  <c r="B231" i="2"/>
  <c r="B232" i="2"/>
  <c r="B233" i="2"/>
  <c r="B234" i="2"/>
  <c r="B235" i="2"/>
  <c r="B236" i="2"/>
  <c r="B237" i="2"/>
  <c r="B238" i="2"/>
  <c r="B239" i="2"/>
  <c r="B240" i="2"/>
  <c r="B241" i="2"/>
  <c r="B242" i="2"/>
  <c r="B243" i="2"/>
  <c r="B244" i="2"/>
  <c r="B245" i="2"/>
  <c r="B246" i="2"/>
  <c r="B247" i="2"/>
  <c r="B248" i="2"/>
  <c r="B249" i="2"/>
  <c r="B250" i="2"/>
  <c r="B251" i="2"/>
  <c r="B252" i="2"/>
  <c r="B253" i="2"/>
  <c r="B254" i="2"/>
  <c r="B255" i="2"/>
  <c r="B256" i="2"/>
  <c r="B257" i="2"/>
  <c r="B258" i="2"/>
  <c r="B259" i="2"/>
  <c r="B260" i="2"/>
  <c r="B261" i="2"/>
  <c r="B262" i="2"/>
  <c r="B263" i="2"/>
  <c r="B264" i="2"/>
  <c r="B265" i="2"/>
  <c r="B266" i="2"/>
  <c r="B267" i="2"/>
  <c r="B268" i="2"/>
  <c r="B269" i="2"/>
  <c r="B270" i="2"/>
  <c r="B271" i="2"/>
  <c r="B272" i="2"/>
  <c r="B273" i="2"/>
  <c r="B274" i="2"/>
  <c r="B275" i="2"/>
  <c r="B276" i="2"/>
  <c r="B277" i="2"/>
  <c r="B278" i="2"/>
  <c r="B279" i="2"/>
  <c r="B280" i="2"/>
  <c r="B281" i="2"/>
  <c r="B282" i="2"/>
  <c r="B283" i="2"/>
  <c r="B284" i="2"/>
  <c r="B285" i="2"/>
  <c r="B286" i="2"/>
  <c r="B287" i="2"/>
  <c r="B288" i="2"/>
  <c r="B289" i="2"/>
  <c r="B290" i="2"/>
  <c r="B291" i="2"/>
  <c r="B292" i="2"/>
  <c r="B293" i="2"/>
  <c r="B294" i="2"/>
  <c r="B295" i="2"/>
  <c r="B296" i="2"/>
  <c r="B297" i="2"/>
  <c r="B298" i="2"/>
  <c r="B299" i="2"/>
  <c r="B300" i="2"/>
  <c r="B301" i="2"/>
  <c r="B302" i="2"/>
  <c r="B303" i="2"/>
  <c r="B304" i="2"/>
  <c r="B305" i="2"/>
  <c r="B306" i="2"/>
  <c r="B307" i="2"/>
  <c r="B308" i="2"/>
  <c r="B309" i="2"/>
  <c r="B310" i="2"/>
  <c r="B311" i="2"/>
  <c r="B312" i="2"/>
  <c r="B313" i="2"/>
  <c r="B314" i="2"/>
  <c r="B315" i="2"/>
  <c r="B316" i="2"/>
  <c r="B317" i="2"/>
  <c r="B318" i="2"/>
  <c r="B319" i="2"/>
  <c r="B320" i="2"/>
  <c r="B321" i="2"/>
  <c r="B322" i="2"/>
  <c r="B323" i="2"/>
  <c r="B324" i="2"/>
  <c r="B325" i="2"/>
  <c r="B326" i="2"/>
  <c r="B327" i="2"/>
  <c r="B328" i="2"/>
  <c r="B329" i="2"/>
  <c r="B330" i="2"/>
  <c r="B331" i="2"/>
  <c r="B332" i="2"/>
  <c r="B333" i="2"/>
  <c r="B334" i="2"/>
  <c r="B335" i="2"/>
  <c r="B336" i="2"/>
  <c r="B337" i="2"/>
  <c r="B338" i="2"/>
  <c r="B339" i="2"/>
  <c r="B340" i="2"/>
  <c r="B341" i="2"/>
  <c r="B342" i="2"/>
  <c r="B343" i="2"/>
  <c r="B344" i="2"/>
  <c r="B345" i="2"/>
  <c r="B346" i="2"/>
  <c r="B347" i="2"/>
  <c r="B348" i="2"/>
  <c r="B349" i="2"/>
  <c r="B350" i="2"/>
  <c r="B351" i="2"/>
  <c r="B352" i="2"/>
  <c r="B353" i="2"/>
  <c r="B354" i="2"/>
  <c r="B355" i="2"/>
  <c r="B356" i="2"/>
  <c r="B357" i="2"/>
  <c r="B358" i="2"/>
  <c r="B359" i="2"/>
  <c r="B360" i="2"/>
  <c r="B361" i="2"/>
  <c r="B362" i="2"/>
  <c r="B363" i="2"/>
  <c r="B364" i="2"/>
  <c r="B365" i="2"/>
  <c r="B366" i="2"/>
  <c r="B367" i="2"/>
  <c r="B368" i="2"/>
  <c r="B369" i="2"/>
  <c r="B370" i="2"/>
  <c r="B371" i="2"/>
  <c r="B372" i="2"/>
  <c r="B373" i="2"/>
  <c r="B374" i="2"/>
  <c r="B375" i="2"/>
  <c r="B376" i="2"/>
  <c r="B377" i="2"/>
  <c r="B378" i="2"/>
  <c r="B379" i="2"/>
  <c r="B380" i="2"/>
  <c r="B381" i="2"/>
  <c r="B382" i="2"/>
  <c r="B383" i="2"/>
  <c r="B384" i="2"/>
  <c r="B385" i="2"/>
  <c r="B386" i="2"/>
  <c r="B387" i="2"/>
  <c r="B388" i="2"/>
  <c r="B389" i="2"/>
  <c r="B390" i="2"/>
  <c r="B391" i="2"/>
  <c r="B392" i="2"/>
  <c r="B393" i="2"/>
  <c r="B394" i="2"/>
  <c r="B6" i="2"/>
  <c r="Q44" i="5" l="1"/>
  <c r="C36" i="7" l="1"/>
  <c r="C25" i="7"/>
  <c r="C24" i="7"/>
  <c r="C18" i="7"/>
  <c r="C17" i="7"/>
  <c r="W43" i="5" l="1"/>
  <c r="W42" i="5"/>
  <c r="W41" i="5"/>
  <c r="W40" i="5"/>
  <c r="W39" i="5"/>
  <c r="W38" i="5"/>
  <c r="W37" i="5"/>
  <c r="W36" i="5"/>
  <c r="O43" i="5" l="1"/>
  <c r="O42" i="5"/>
  <c r="O41" i="5"/>
  <c r="O40" i="5"/>
  <c r="O39" i="5"/>
  <c r="O38" i="5"/>
  <c r="O37" i="5"/>
  <c r="O36" i="5"/>
  <c r="L43" i="5"/>
  <c r="L42" i="5"/>
  <c r="L41" i="5"/>
  <c r="L40" i="5"/>
  <c r="L39" i="5"/>
  <c r="L38" i="5"/>
  <c r="L37" i="5"/>
  <c r="L36" i="5"/>
  <c r="J43" i="5"/>
  <c r="J42" i="5"/>
  <c r="J40" i="5"/>
  <c r="J38" i="5"/>
  <c r="J37" i="5"/>
  <c r="J36" i="5"/>
  <c r="H43" i="5"/>
  <c r="H42" i="5"/>
  <c r="H41" i="5"/>
  <c r="H39" i="5"/>
  <c r="H40" i="5"/>
  <c r="H38" i="5"/>
  <c r="H37" i="5"/>
  <c r="H36" i="5"/>
  <c r="N42" i="5" l="1"/>
  <c r="Q42" i="5" s="1"/>
  <c r="N43" i="5"/>
  <c r="Q43" i="5" s="1"/>
  <c r="N40" i="5"/>
  <c r="Q40" i="5" s="1"/>
  <c r="N38" i="5"/>
  <c r="Q38" i="5" s="1"/>
  <c r="N37" i="5"/>
  <c r="Q37" i="5" s="1"/>
  <c r="C12" i="10"/>
  <c r="C25" i="10"/>
  <c r="C16" i="10" l="1"/>
  <c r="C17" i="10"/>
  <c r="C18" i="10"/>
  <c r="C19" i="10"/>
  <c r="C20" i="10"/>
  <c r="C21" i="10"/>
  <c r="C22" i="10"/>
  <c r="C23" i="10"/>
  <c r="Y45" i="5"/>
  <c r="Q45" i="5"/>
  <c r="X37" i="5"/>
  <c r="X38" i="5"/>
  <c r="X39" i="5"/>
  <c r="X40" i="5"/>
  <c r="Y41" i="5"/>
  <c r="X42" i="5"/>
  <c r="X43" i="5"/>
  <c r="X36" i="5"/>
  <c r="B17" i="10"/>
  <c r="B18" i="10"/>
  <c r="B19" i="10"/>
  <c r="B20" i="10"/>
  <c r="B21" i="10"/>
  <c r="B22" i="10"/>
  <c r="B23" i="10"/>
  <c r="B16" i="10"/>
  <c r="J39" i="5"/>
  <c r="N39" i="5" s="1"/>
  <c r="Q39" i="5" s="1"/>
  <c r="J41" i="5"/>
  <c r="N41" i="5" s="1"/>
  <c r="Q41" i="5" s="1"/>
  <c r="F87" i="1"/>
  <c r="O18" i="5"/>
  <c r="O19" i="5"/>
  <c r="O20" i="5"/>
  <c r="O21" i="5"/>
  <c r="O22" i="5"/>
  <c r="F83" i="1"/>
  <c r="F84" i="1"/>
  <c r="F85" i="1"/>
  <c r="F86" i="1"/>
  <c r="F82" i="1"/>
  <c r="K41" i="5" s="1"/>
  <c r="K40" i="5" l="1"/>
  <c r="K45" i="5"/>
  <c r="N45" i="5" s="1"/>
  <c r="K39" i="5"/>
  <c r="K38" i="5"/>
  <c r="C27" i="10"/>
  <c r="B32" i="10" s="1"/>
  <c r="X45" i="5"/>
  <c r="T45" i="5"/>
  <c r="T41" i="5"/>
  <c r="Y42" i="5"/>
  <c r="X41" i="5"/>
  <c r="Y43" i="5"/>
  <c r="Y40" i="5"/>
  <c r="Y39" i="5"/>
  <c r="Y38" i="5"/>
  <c r="Y37" i="5"/>
  <c r="U37" i="5" s="1"/>
  <c r="Y36" i="5"/>
  <c r="K37" i="5"/>
  <c r="P43" i="5"/>
  <c r="P41" i="5"/>
  <c r="P40" i="5"/>
  <c r="R40" i="5" s="1"/>
  <c r="P39" i="5"/>
  <c r="K36" i="5"/>
  <c r="N36" i="5" s="1"/>
  <c r="Q36" i="5" s="1"/>
  <c r="K42" i="5"/>
  <c r="K43" i="5"/>
  <c r="P45" i="5" l="1"/>
  <c r="R45" i="5" s="1"/>
  <c r="T36" i="5"/>
  <c r="U36" i="5" s="1"/>
  <c r="R39" i="5"/>
  <c r="R41" i="5"/>
  <c r="R43" i="5"/>
  <c r="T37" i="5"/>
  <c r="T42" i="5"/>
  <c r="T40" i="5"/>
  <c r="T38" i="5"/>
  <c r="T39" i="5"/>
  <c r="T43" i="5"/>
  <c r="P42" i="5"/>
  <c r="P38" i="5"/>
  <c r="P37" i="5"/>
  <c r="P36" i="5"/>
  <c r="R42" i="5" l="1"/>
  <c r="R38" i="5"/>
  <c r="R37" i="5"/>
  <c r="R36" i="5"/>
  <c r="R47" i="5" l="1"/>
</calcChain>
</file>

<file path=xl/sharedStrings.xml><?xml version="1.0" encoding="utf-8"?>
<sst xmlns="http://schemas.openxmlformats.org/spreadsheetml/2006/main" count="1796" uniqueCount="749">
  <si>
    <t>In te vullen door de behandelende afdeling</t>
  </si>
  <si>
    <t>T 0800 20 555</t>
  </si>
  <si>
    <t>Dossiernummer</t>
  </si>
  <si>
    <t xml:space="preserve">emissiekosten@vlaio.be </t>
  </si>
  <si>
    <t>www.vlaio.be</t>
  </si>
  <si>
    <t>A - Inleiding</t>
  </si>
  <si>
    <t>Waarvoor dient dit formulier?</t>
  </si>
  <si>
    <t>Controle van de steunaanvraag</t>
  </si>
  <si>
    <t>Het Verificatiebureau Benchmarking Vlaanderen (VBBV), opgericht als een onafhankelijke entiteit binnen de Vlaamse Instelling voor Technologisch Onderzoek (VITO), werd door de overheid aangesteld als verificatiebureau.</t>
  </si>
  <si>
    <t>VBBV (Verificatiebureau Benchmarking Vlaanderen)</t>
  </si>
  <si>
    <t>Roderveldlaan 5/1</t>
  </si>
  <si>
    <t>2600 Berchem</t>
  </si>
  <si>
    <t>T +32 3 286 74 50</t>
  </si>
  <si>
    <t>cie@vbbv.be</t>
  </si>
  <si>
    <t>Het Verificatiebureau verifieert de cijfergegevens die u in uw aanvraag hebt opgegeven, voert hiervoor zonodig een verificatiebezoek ter plaatse uit en/of vraagt desgevallend bijkomende info op.</t>
  </si>
  <si>
    <r>
      <rPr>
        <b/>
        <sz val="10"/>
        <color theme="1"/>
        <rFont val="Calibri"/>
        <family val="2"/>
        <scheme val="minor"/>
      </rPr>
      <t>DISCLAIMER</t>
    </r>
    <r>
      <rPr>
        <sz val="10"/>
        <color theme="1"/>
        <rFont val="Calibri"/>
        <family val="2"/>
        <scheme val="minor"/>
      </rPr>
      <t>: Alle formules zijn zorgvuldig en grondig ontwikkeld. Fouten kunnen echter niet volledig worden uitgesloten. De auteurs van dit bestand kunnen niet aansprakelijk worden gesteld voor eventuele schade als gevolg van onjuiste of misleidende resultaten van de verschafte berekeningen. De gebruiker van dit bestand (d.w.z. de aanvrager van deze subsidie) is volledig verantwoordelijk voor het opgeven van de juiste gegevens aan de bevoegde instantie.</t>
    </r>
  </si>
  <si>
    <t>B - Identificatie van de aanvrager</t>
  </si>
  <si>
    <t>Maatschappelijke zetel van de aanvrager</t>
  </si>
  <si>
    <t>Ondernemingsnummer</t>
  </si>
  <si>
    <t>Juridische naam</t>
  </si>
  <si>
    <t>Identificatie van de installatie</t>
  </si>
  <si>
    <t>Naam van de installatie</t>
  </si>
  <si>
    <t>NACE-codes</t>
  </si>
  <si>
    <t>Postcode</t>
  </si>
  <si>
    <t>Plaats</t>
  </si>
  <si>
    <t>Straat en nummer</t>
  </si>
  <si>
    <t>Bus</t>
  </si>
  <si>
    <t>Afbakening van de installatie</t>
  </si>
  <si>
    <t>Indien de aanvraag betrekking heeft op meerdere subinstallaties of indien een gedeelte van het elektrisch verbruik niet kan worden toegewezen aan een steunbare subinstallatie, laadt u als aparte bijlagen de volgende informatie mee op bij de digitale aanvraag:</t>
  </si>
  <si>
    <t>1) een schema van opdeling in subinstallaties, waarop ook duidelijk aangegeven wordt welke delen van de installatie evt. niet in aanmerking komen voor steun
2) de methode/berekening waarin de verdeling van het elektriciteitsverbruik over de verschilllende subinstallaties en eventueel niet voor steun in aanmerking komende processen toegelicht wordt</t>
  </si>
  <si>
    <t>C - Overige informatie</t>
  </si>
  <si>
    <t>Energiebeleidsovereenkomsten / EU ETS-emissiehandel / Overige info</t>
  </si>
  <si>
    <t>Was de steunaanvragende onderneming gedurende het volledige emissiejaar toegetreden</t>
  </si>
  <si>
    <t>besluit van de Vlaamse Regering?</t>
  </si>
  <si>
    <t>Gebruikte parameters</t>
  </si>
  <si>
    <t>Emissiejaar</t>
  </si>
  <si>
    <t>Steunintensiteit (%)</t>
  </si>
  <si>
    <r>
      <t>EUA-termijnkoers (€/ton CO</t>
    </r>
    <r>
      <rPr>
        <vertAlign val="subscript"/>
        <sz val="10"/>
        <color theme="1"/>
        <rFont val="Calibri"/>
        <family val="2"/>
        <scheme val="minor"/>
      </rPr>
      <t>2</t>
    </r>
    <r>
      <rPr>
        <sz val="10"/>
        <color theme="1"/>
        <rFont val="Calibri"/>
        <family val="2"/>
        <scheme val="minor"/>
      </rPr>
      <t>)</t>
    </r>
  </si>
  <si>
    <r>
      <t>CO</t>
    </r>
    <r>
      <rPr>
        <vertAlign val="subscript"/>
        <sz val="10"/>
        <color theme="1"/>
        <rFont val="Calibri"/>
        <family val="2"/>
        <scheme val="minor"/>
      </rPr>
      <t>2</t>
    </r>
    <r>
      <rPr>
        <sz val="10"/>
        <color theme="1"/>
        <rFont val="Calibri"/>
        <family val="2"/>
        <scheme val="minor"/>
      </rPr>
      <t>-emissiefactor (tCO</t>
    </r>
    <r>
      <rPr>
        <vertAlign val="subscript"/>
        <sz val="10"/>
        <color theme="1"/>
        <rFont val="Calibri"/>
        <family val="2"/>
        <scheme val="minor"/>
      </rPr>
      <t>2</t>
    </r>
    <r>
      <rPr>
        <sz val="10"/>
        <color theme="1"/>
        <rFont val="Calibri"/>
        <family val="2"/>
        <scheme val="minor"/>
      </rPr>
      <t>/MWh)</t>
    </r>
  </si>
  <si>
    <r>
      <t>Gem. Europese emissie-intensiteitsfactor (tCO</t>
    </r>
    <r>
      <rPr>
        <vertAlign val="subscript"/>
        <sz val="10"/>
        <color theme="1"/>
        <rFont val="Calibri"/>
        <family val="2"/>
        <scheme val="minor"/>
      </rPr>
      <t>2</t>
    </r>
    <r>
      <rPr>
        <sz val="10"/>
        <color theme="1"/>
        <rFont val="Calibri"/>
        <family val="2"/>
        <scheme val="minor"/>
      </rPr>
      <t>/MWh)</t>
    </r>
  </si>
  <si>
    <t>D - Producten</t>
  </si>
  <si>
    <t>Selecteer de steunbare producten dewelke worden geproduceerd binnen de installatie.
Het gebruik van de PRODCOM-codes 2010 (zie tabblad 'PRODCOM-codes 2010') is verplicht. U ziet meteen welke benchmark van toepassing is en kan dat invullen bij E.</t>
  </si>
  <si>
    <t>Nr.</t>
  </si>
  <si>
    <t>PRODCOM-code</t>
  </si>
  <si>
    <t>Benchmark</t>
  </si>
  <si>
    <t>E - Steun per subinstallatie</t>
  </si>
  <si>
    <t>Geef in de tabel hieronder het volume en het elektrisch verbruik voor de productie van de in de installatie vervaardigde producten. 
Groepeer de producten hierbij per benchmark zodat iedere van toepassing zijnde benchmark slechts éénmaal in de tabel voorkomt.</t>
  </si>
  <si>
    <t xml:space="preserve">Elektrisch verbruik </t>
  </si>
  <si>
    <t>Volume</t>
  </si>
  <si>
    <t>Reductie (%)</t>
  </si>
  <si>
    <t>% Indirecte emissies</t>
  </si>
  <si>
    <t>Benchmarkwaarde</t>
  </si>
  <si>
    <t>Steun fallback</t>
  </si>
  <si>
    <t>Steun PB</t>
  </si>
  <si>
    <t>Steun</t>
  </si>
  <si>
    <t>Reëel specifiek verbruik (MWh/t product)</t>
  </si>
  <si>
    <t>Investerings- verplichting?</t>
  </si>
  <si>
    <t>Uitwisselbaarheid brandstof?</t>
  </si>
  <si>
    <t>Reductiefactor</t>
  </si>
  <si>
    <t>Benchmark?</t>
  </si>
  <si>
    <t>MWh</t>
  </si>
  <si>
    <t>Fallback</t>
  </si>
  <si>
    <t>Neen</t>
  </si>
  <si>
    <t>Totale steun</t>
  </si>
  <si>
    <t xml:space="preserve">  F - Energiebalans</t>
  </si>
  <si>
    <t>a) Totale nettohoeveelheid in de installatie opgewekte elektriciteit.</t>
  </si>
  <si>
    <t>Uit brandstof opgewekte elektriciteit (STEG, WKK, generatoren, …) (in MWh/jaar)</t>
  </si>
  <si>
    <t>Hernieuwbare energie (PV, windturbines, …) (in MWh/jaar)</t>
  </si>
  <si>
    <r>
      <t xml:space="preserve">b) Totale elektriciteit geïmporteerd vanaf het net of andere inrichtingen </t>
    </r>
    <r>
      <rPr>
        <sz val="9"/>
        <rFont val="Arial"/>
        <family val="2"/>
      </rPr>
      <t>(in MWh/jaar).</t>
    </r>
  </si>
  <si>
    <r>
      <t xml:space="preserve">c) Totale elektriciteit geëxporteerd naar het net of andere inrichtingen </t>
    </r>
    <r>
      <rPr>
        <sz val="9"/>
        <rFont val="Arial"/>
        <family val="2"/>
      </rPr>
      <t>(in MWh/jaar).</t>
    </r>
  </si>
  <si>
    <r>
      <t xml:space="preserve">d) Totaal elektriciteitsverbruik van de inrichting </t>
    </r>
    <r>
      <rPr>
        <sz val="9"/>
        <rFont val="Arial"/>
        <family val="2"/>
      </rPr>
      <t>(in MWh/jaar).</t>
    </r>
  </si>
  <si>
    <r>
      <t xml:space="preserve">e) Elektriciteitsverbruik van subinstallaties die in aanmerking komen voor steun </t>
    </r>
    <r>
      <rPr>
        <sz val="9"/>
        <rFont val="Arial"/>
        <family val="2"/>
      </rPr>
      <t>(in MWh/jaar).</t>
    </r>
  </si>
  <si>
    <t>Totaal</t>
  </si>
  <si>
    <r>
      <t xml:space="preserve">f) Elektriciteitsverbruik van productie of processen die niet in aanmerking komen voor steun </t>
    </r>
    <r>
      <rPr>
        <sz val="9"/>
        <rFont val="Arial"/>
        <family val="2"/>
      </rPr>
      <t>(in MWh/jaar).</t>
    </r>
  </si>
  <si>
    <t>In aanmerking komende bedrijfstakken</t>
  </si>
  <si>
    <t>Richtsnoeren betreffende bepaalde staatssteunmaatregelen in het kader van de regeling voor de handel in broeikasgasemissierechten na 2021</t>
  </si>
  <si>
    <t>(C(2020) 6400)</t>
  </si>
  <si>
    <t>NACE-code</t>
  </si>
  <si>
    <t>Omschrijving</t>
  </si>
  <si>
    <t>1.</t>
  </si>
  <si>
    <t>14.11</t>
  </si>
  <si>
    <t>Vervaardiging van kleding van leer</t>
  </si>
  <si>
    <t>2.</t>
  </si>
  <si>
    <t>24.42</t>
  </si>
  <si>
    <t>Productie van aluminium</t>
  </si>
  <si>
    <t>3.</t>
  </si>
  <si>
    <t>20.13</t>
  </si>
  <si>
    <t>Vervaardiging van andere anorganische chemische basisproducten</t>
  </si>
  <si>
    <t>4.</t>
  </si>
  <si>
    <t>24.43</t>
  </si>
  <si>
    <t>Productie van lood, zink en tin</t>
  </si>
  <si>
    <t>5.</t>
  </si>
  <si>
    <t>17.11</t>
  </si>
  <si>
    <t>Vervaardiging van pulp</t>
  </si>
  <si>
    <t>6.</t>
  </si>
  <si>
    <t>17.12</t>
  </si>
  <si>
    <t>Vervaardiging van papier en karton</t>
  </si>
  <si>
    <t>7.</t>
  </si>
  <si>
    <t>24.10</t>
  </si>
  <si>
    <t>Vervaardiging van ijzer en staal en van ferrolegeringen</t>
  </si>
  <si>
    <t>8.</t>
  </si>
  <si>
    <t>19.20</t>
  </si>
  <si>
    <t>Vervaardiging van geraffineerde aardolieproducten</t>
  </si>
  <si>
    <t>9.</t>
  </si>
  <si>
    <t>24.44</t>
  </si>
  <si>
    <t>Productie van koper</t>
  </si>
  <si>
    <t>10.</t>
  </si>
  <si>
    <t>24.45</t>
  </si>
  <si>
    <t>Productie van overige non-ferrometalen</t>
  </si>
  <si>
    <t>11.</t>
  </si>
  <si>
    <t>De volgende deeltakken binnen de bedrijfstak kunststoffen (20.16):</t>
  </si>
  <si>
    <t>20.16.40.15</t>
  </si>
  <si>
    <t>- Polyethyleenglycolen en andere polyetheralcoholen, in primaire vormen</t>
  </si>
  <si>
    <t>12.</t>
  </si>
  <si>
    <t>24.51</t>
  </si>
  <si>
    <t>Alle productcategorieën in de bedrijfstak gieten van ijzer (24.51)</t>
  </si>
  <si>
    <t>13.</t>
  </si>
  <si>
    <t>De volgende deeltakken binnen de bedrijfstak glasvezels (23.14):</t>
  </si>
  <si>
    <t>23.14.12.10</t>
  </si>
  <si>
    <t>- Matten van glasvezels</t>
  </si>
  <si>
    <t>23.14.12.30</t>
  </si>
  <si>
    <t>- Vliezen van glasvezels</t>
  </si>
  <si>
    <t>14.</t>
  </si>
  <si>
    <t>De volgende deeltakken binnen de bedrijfstak industriële gassen (20.11):</t>
  </si>
  <si>
    <t>20.11.11.50</t>
  </si>
  <si>
    <t>- Waterstof</t>
  </si>
  <si>
    <t>20.11.12.90</t>
  </si>
  <si>
    <t>- Anorganische zuurstofverbindingen van niet-metalen</t>
  </si>
  <si>
    <t>Efficiëntiebenchmarks voor elektriciteitsverbruik voor producten die onder de NACE-codes als vermeld in bijlage II vallen</t>
  </si>
  <si>
    <t>Mededeling van de Commissie tot wijziging van de mededeling van de Commissie — Richtsnoeren betreffende bepaalde staatssteunmaatregelen in het kader van de regeling voor de handel in broeikasgasemissierechten na 2012
(2012/C 387/06)</t>
  </si>
  <si>
    <t xml:space="preserve">NACE 4 </t>
  </si>
  <si>
    <t>Productbenchmark</t>
  </si>
  <si>
    <t xml:space="preserve">Benchmarkwaarde </t>
  </si>
  <si>
    <t xml:space="preserve">Benchmarkeenheid </t>
  </si>
  <si>
    <t>Productie-eenheid</t>
  </si>
  <si>
    <t>Jaarlijks verminderingspercentage (%)</t>
  </si>
  <si>
    <t>Productomschrijving</t>
  </si>
  <si>
    <t>Onder de productbenchmark vallende procedés</t>
  </si>
  <si>
    <t>Relevante PRODCOM-code</t>
  </si>
  <si>
    <t>Beschrijving</t>
  </si>
  <si>
    <t>Houtcellulose</t>
  </si>
  <si>
    <t>MWh/t 90 % sdt</t>
  </si>
  <si>
    <t>Ton houtcellulose</t>
  </si>
  <si>
    <t>Houtcellulose voor oplossingen (“dissolving grades”)</t>
  </si>
  <si>
    <t>Alle processen die direct of indirect verband houden met de productie van houtcellulose, met inbegrip van drogen, wassen en zeven, en bleken</t>
  </si>
  <si>
    <t>17.11.11.00</t>
  </si>
  <si>
    <t>Natron- en sulfaathoutcellulose, andere dan die voor oplossingen</t>
  </si>
  <si>
    <t>17.11.12.00</t>
  </si>
  <si>
    <t>Sulfiet-houtcellulose, andere dan die voor oplossingen</t>
  </si>
  <si>
    <t>17.11.13.00</t>
  </si>
  <si>
    <t>Gedeeltelijk chemisch ontsloten houtslijp (halfmechanische houtpulp)</t>
  </si>
  <si>
    <t>Ton gedeeltelijk chemisch ontsloten houtslijp (halfchemische houtpulp)</t>
  </si>
  <si>
    <t>17.11.14.00</t>
  </si>
  <si>
    <t>Houtslijp; gedeeltelijk chemisch ontsloten houtslijp (halfchemische houtpulp); pulp van andere cellulosehoudende vezelstoffen dan hout</t>
  </si>
  <si>
    <t>Mechanische pulp</t>
  </si>
  <si>
    <t>Fallbackbenadering</t>
  </si>
  <si>
    <t>Alle processen die direct of indirect verband houden met de productie van mechanische pulp, met inbegrip van houtbehandeling, raffinage, wassen, bleken, warmteterugwinning</t>
  </si>
  <si>
    <t>Teruggewonnen papier</t>
  </si>
  <si>
    <t>Ton teruggewonnen papier</t>
  </si>
  <si>
    <t>Alle processen die direct of indirect verband houden met de productie van teruggewonnen papier, met inbegrip van verdikking en dispersie, en bleken</t>
  </si>
  <si>
    <t>Ontinkt teruggewonnen papier</t>
  </si>
  <si>
    <t>Ton ontinkt teruggewonnen papier</t>
  </si>
  <si>
    <t>Krantenpapier</t>
  </si>
  <si>
    <t>MWh/t product</t>
  </si>
  <si>
    <t>Ton krantenpapier</t>
  </si>
  <si>
    <t>Alle processen die direct of indirect verband houden met de productie van papier, met inbegrip van raffinage, persen en thermische droging</t>
  </si>
  <si>
    <t>17.12.11.00</t>
  </si>
  <si>
    <t>Ongecoat fijnpapier</t>
  </si>
  <si>
    <t>Ton ongecoat fijnpapier</t>
  </si>
  <si>
    <t>17.12.12.00
17.12.13.00
17.12.14.10
17.12.14.35
17.12.14.39
17.12.14.50
17.12.14.70</t>
  </si>
  <si>
    <t>17.12.13.00</t>
  </si>
  <si>
    <t>17.12.14.10</t>
  </si>
  <si>
    <t>17.12.14.35</t>
  </si>
  <si>
    <t>17.12.14.39</t>
  </si>
  <si>
    <t>17.12.14.50</t>
  </si>
  <si>
    <t>17.12.14.70</t>
  </si>
  <si>
    <t>Gecoat fijnpapier</t>
  </si>
  <si>
    <t>Ton gecoat fijnpapier</t>
  </si>
  <si>
    <t>17.12.73.35
17.12.73.37
17.12.73.60
17.12.73.75
17.12.73.79
17.12.76.00</t>
  </si>
  <si>
    <t>17.12.73.37</t>
  </si>
  <si>
    <t>17.12.73.60</t>
  </si>
  <si>
    <t>17.12.73.75</t>
  </si>
  <si>
    <t>17.12.73.79</t>
  </si>
  <si>
    <t>17.12.76.00</t>
  </si>
  <si>
    <t>Tissuepapier</t>
  </si>
  <si>
    <t>Ton tissuepapier</t>
  </si>
  <si>
    <t>17.12.20.30
17.12.20.55
17.12.20.57
17.12.20.90</t>
  </si>
  <si>
    <t>17.12.20.55</t>
  </si>
  <si>
    <t>17.12.20.57</t>
  </si>
  <si>
    <t>17.12.20.90</t>
  </si>
  <si>
    <t>Testliner en golfblad</t>
  </si>
  <si>
    <t>Ton papier</t>
  </si>
  <si>
    <t>17.12.33.00
17.12.34.00
17.12.35.20
17.12.35.40</t>
  </si>
  <si>
    <t>17.12.34.00</t>
  </si>
  <si>
    <t>17.12.35.20</t>
  </si>
  <si>
    <t>17.12.35.40</t>
  </si>
  <si>
    <t>Ongecoat karton</t>
  </si>
  <si>
    <t>Ton karton</t>
  </si>
  <si>
    <t>17.12.31.00
17.12.32.00
17.12.42.60
17.12.42.80
17.12.51.10
17.12.59.10</t>
  </si>
  <si>
    <t>17.12.32.00</t>
  </si>
  <si>
    <t>17.12.42.60</t>
  </si>
  <si>
    <t>17.12.42.80</t>
  </si>
  <si>
    <t>17.12.51.10</t>
  </si>
  <si>
    <t>17.12.59.10</t>
  </si>
  <si>
    <t>Gecoat karton</t>
  </si>
  <si>
    <t>17.12.75.00</t>
  </si>
  <si>
    <t>17.12.77.55</t>
  </si>
  <si>
    <t>17.12.77.59</t>
  </si>
  <si>
    <t>17.12.78.20</t>
  </si>
  <si>
    <t>17.12.78.50</t>
  </si>
  <si>
    <t>17.12.79.53</t>
  </si>
  <si>
    <t>17.12.79.55</t>
  </si>
  <si>
    <t>Zwavelzuur</t>
  </si>
  <si>
    <t>Ton zwavelzuur</t>
  </si>
  <si>
    <t>Zwavelzuur; oleum (rokend zwavelzuur)</t>
  </si>
  <si>
    <t>Dit omvat alle procedés die direct of indirect verband houden met de productie van zwavelzuur</t>
  </si>
  <si>
    <t>20.13.24.34</t>
  </si>
  <si>
    <t>Chloor</t>
  </si>
  <si>
    <t>Ton chloor</t>
  </si>
  <si>
    <t>Dit omvat alle procedés die direct of indirect verband houden met de elektrolyse-eenheid, met inbegrip van secundaire installaties</t>
  </si>
  <si>
    <t>20.13.21.11</t>
  </si>
  <si>
    <t>Silicium</t>
  </si>
  <si>
    <t>Ton silicium</t>
  </si>
  <si>
    <t>Silicium. Andere dan die 99,99 of meer gewichtspercenten silicium bevat</t>
  </si>
  <si>
    <t>Dit omvat alle procedés die direct of indirect verband houden met de productie van silicium</t>
  </si>
  <si>
    <t>20.13.21.70</t>
  </si>
  <si>
    <t>Silicium. bevattende 99,99 of meer gewichtspercenten silicium</t>
  </si>
  <si>
    <t>Dit omvat alle procedés die direct of indirect verband houden met de oven met inbegrip van secundaire installaties</t>
  </si>
  <si>
    <t>20.13.21.60</t>
  </si>
  <si>
    <t>Siliciumcarbide</t>
  </si>
  <si>
    <t>Ton siliciumcarbide</t>
  </si>
  <si>
    <t>Silicium. siliciumcarbide, ook indien chemisch welbepaald</t>
  </si>
  <si>
    <t>Dit omvat alle procedés die direct of indirect verband houden met de productie van siliciumcarbide</t>
  </si>
  <si>
    <t>20.13.64.10</t>
  </si>
  <si>
    <t>Oxystaal</t>
  </si>
  <si>
    <t>Ton (gegoten) ruwstaal</t>
  </si>
  <si>
    <t>Ruwstaal: niet-gelegeerd staal, niet geproduceerd in elektro-ovens</t>
  </si>
  <si>
    <t>Secundaire metallurgie, voorverwarming van vuurvaste stoffen, nevenprocedés en gietinstallaties tot en met het snijden van ruwstaalproducten</t>
  </si>
  <si>
    <t>24.10.T1.22</t>
  </si>
  <si>
    <t>Ruwstaal: ander gelegeerd staal dan roestvrij staal, niet geproduceerd in elektro-ovens</t>
  </si>
  <si>
    <t>24.10.T1.32</t>
  </si>
  <si>
    <t>Ruwstaal: roestvrij en hittebestendig staal, niet geproduceerd in elektro-ovens</t>
  </si>
  <si>
    <t>24.12.T1.42</t>
  </si>
  <si>
    <t>Ferromangaan</t>
  </si>
  <si>
    <t>Ferromangaan bevattende &gt; 2 gewichtspercenten koolstof</t>
  </si>
  <si>
    <t>Ferromangaan, bevattende &gt; 2 gewichtspercenten koolstof, met een korrel van ≤ 5 mm en een mangaangehalte van &gt; 65 gewichtspercenten</t>
  </si>
  <si>
    <t>24.10.12.10</t>
  </si>
  <si>
    <t>Overig ferromangaan, bevattende &gt; 2 gewichtspercenten koolstof (m.u.v. die met een korrel van ≤ 5 mm en een mangaangehalte van &gt; 65 gewichtspercenten)</t>
  </si>
  <si>
    <t>24.10.12.20</t>
  </si>
  <si>
    <t>Ferromangaan bevattende &lt;= 2 gewichtspercenten koolstof</t>
  </si>
  <si>
    <t>Overig ferromangaan, bevattende ≤ 2 gewichtspercenten koolstof</t>
  </si>
  <si>
    <t>24.10.12.25</t>
  </si>
  <si>
    <t>Ferrosilicium</t>
  </si>
  <si>
    <t>ferrosilicium bevattende &gt; 55 gewichtspercenten silicium</t>
  </si>
  <si>
    <t>Ferrosilicium bevattende &gt; 55 gewichtspercenten silicium</t>
  </si>
  <si>
    <t>24.10.12.35</t>
  </si>
  <si>
    <t>24.10.12.36</t>
  </si>
  <si>
    <t>Ferrosilicium bevattende ≤ 55 gewichtspercenten silicium en ≥ 4 doch ≤ 10 gewichtspercenten magnesium</t>
  </si>
  <si>
    <t>Ferronikkel</t>
  </si>
  <si>
    <t>24.10.12.40</t>
  </si>
  <si>
    <t>Ferrosilicomangaan</t>
  </si>
  <si>
    <t>24.10.12.45</t>
  </si>
  <si>
    <t>Primair aluminium</t>
  </si>
  <si>
    <t>Ruw niet-gelegeerd aluminium</t>
  </si>
  <si>
    <t>Ruw niet-gelegeerd aluminium uit elektrolyse</t>
  </si>
  <si>
    <t>Ruw niet-gelegeerd aluminium uit elektrolyse, met inbegrip van eenheden voor productiecontrole, secundaire procedés en het ovenhuis. Omvat ook anodefabriek (pre-bake). Wanneer de anoden door een op zichzelf staande fabriek in de EU worden geleverd, mag deze fabriek niet worden gecompenseerd. Voor anoden die buiten de EU worden geproduceerd, mag een correctie worden aangebracht</t>
  </si>
  <si>
    <t>24.42.11.30</t>
  </si>
  <si>
    <t>Ruw aluminium, niet-gelegeerd (excl. poeder en schilfers)</t>
  </si>
  <si>
    <t>24.42.11.53</t>
  </si>
  <si>
    <t>Legeringen van ruw aluminium, primair (excl. poeder en schilfers)</t>
  </si>
  <si>
    <t>24.42.11.54</t>
  </si>
  <si>
    <t>Legeringen van ruw aluminium, in primaire vorm (excl. poeder en schilfers)</t>
  </si>
  <si>
    <t>Aluminiumoxide (raffinage)</t>
  </si>
  <si>
    <t>Aluminiumoxide</t>
  </si>
  <si>
    <t>Dit omvat alle procedés die direct of indirect verband houden met de productie van aluminiumoxide</t>
  </si>
  <si>
    <t>24.42.12.00</t>
  </si>
  <si>
    <t>Aluminiumoxide (uitgezonderd kunstmatig korund)</t>
  </si>
  <si>
    <t>Zink-elektrolyse</t>
  </si>
  <si>
    <t>Zink</t>
  </si>
  <si>
    <t>Primair zink</t>
  </si>
  <si>
    <t>Dit omvat alle procedés die direct of indirect verband houden met de zinkelektrolyse-eenheid met inbegrip van secundaire installaties</t>
  </si>
  <si>
    <t>24.43.12.30</t>
  </si>
  <si>
    <t>Ruw zink, niet-gelegeerd (excl. zinkstof, zinkpoeder en schilfers van zink)</t>
  </si>
  <si>
    <t>24.43.12.50</t>
  </si>
  <si>
    <t>Ruw zink, gelegeerd (excl. zinkstof, zinkpoeder en schilfers van zink)</t>
  </si>
  <si>
    <t>Onbewerkt geraffineerd koper</t>
  </si>
  <si>
    <t>Koperkathoden</t>
  </si>
  <si>
    <t>Alle processen die direct of indirect verband houden met het elektrolytische raffinageproces, in voorkomend geval met inbegrip van het gieten van anoden ter plaatse</t>
  </si>
  <si>
    <t>24.44.13.30</t>
  </si>
  <si>
    <t>Ruw, niet gelegeerd geraffineerd koper (excl. gewalste, getrokken of gesmede gesinterde producten)</t>
  </si>
  <si>
    <t>Productbenchmarks waarvoor de uitwisselbaarheid van brandstof en elektriciteit in aanmerking wordt genomen</t>
  </si>
  <si>
    <t>Uitvoeringsverordening 2021/447 van de commissie van 12 maart 2021 tot vaststelling van herziene benchmarkwaarden voor de kosteloze toewijzing van emissierechten voor de periode van 2021 tot en met 2025 overeenkomstig artikel 10 bis, lid 2, van Richtlijn 2003/87/EG van het Europees Parlement en de Raad</t>
  </si>
  <si>
    <t>NACE</t>
  </si>
  <si>
    <t>Product</t>
  </si>
  <si>
    <t>Benchmarkwaarde (emissierechten/t) voor 2021-2025</t>
  </si>
  <si>
    <t>Raffinageproducten</t>
  </si>
  <si>
    <t>Ongelegeerd staal uit vlamboogovens</t>
  </si>
  <si>
    <t>Hooggelegeerd staal uit vlamboogovens</t>
  </si>
  <si>
    <t>Gietijzer</t>
  </si>
  <si>
    <t>Waterstof</t>
  </si>
  <si>
    <t>PRODCOM-codes 2010</t>
  </si>
  <si>
    <t>14.11 - Kleding van leer</t>
  </si>
  <si>
    <t>14.11.10.00 - Kleding van leder of van kunstleder (incl. jassen en overjassen) (excl. kledingtoebehoren, schoeisel en hoofddeksels)</t>
  </si>
  <si>
    <t>17.11 - Vervaardigen van pulp</t>
  </si>
  <si>
    <t>17.11.11.00 - Houtcellulose voor oplossingen ("dissolving grades")</t>
  </si>
  <si>
    <t>17.11.12.00 - Natron- en sulfaat-houtcellulose, andere dan die voor oplossingen</t>
  </si>
  <si>
    <t>17.11.13.00 - Sulfiet-houtcellulose, andere dan die voor oplossingen</t>
  </si>
  <si>
    <t>17.11.14.00 - Houtslijp; gedeeltelijk chemisch ontsloten houtslijp (halfchemische houtpulp); pulp van andere cellulosehoudende vezelstoffen dan hout</t>
  </si>
  <si>
    <t>17.11.xx.xx - Teruggewonnen papier</t>
  </si>
  <si>
    <t>17.11.xx.xx - Ontinkt teruggewonnen papier</t>
  </si>
  <si>
    <t>17.11.xx.xx - Vervaardiging van pulp (overige)</t>
  </si>
  <si>
    <t>17.12 - Papier en karton</t>
  </si>
  <si>
    <t>17.12.11.00 - Krantenpapier, op rollen of in bladen</t>
  </si>
  <si>
    <t>17.12.12.00 - Handgeschept papier en handgeschept karton</t>
  </si>
  <si>
    <t>17.12.13.00 - Basispapier en -karton voor lichtgevoelig, warmtegevoelig of elektrogevoelig papier of karton; basispapier voor carbonpapier; basispapier voor behangpapier</t>
  </si>
  <si>
    <t>17.12.14.10 - Papier en karton voor grafische doeleinden: mechanisch verkregen vezels &lt;= 10 gewichtspercenten, gewicht &lt; 40 g/m²</t>
  </si>
  <si>
    <t>17.12.14.35 - Papier en karton voor grafische doeleinden: mechanisch verkregen vezels &lt;= 10 gewichtspercenten, gewicht &gt;= 40 g/m², doch &lt;= 150 g/m², op rollen</t>
  </si>
  <si>
    <t>17.12.14.39 - Ander papier/karton: mechanische vezels &lt;= 10 %, gewicht &gt;= 40 g/m², gewicht &lt;= 150 g/m², vellen</t>
  </si>
  <si>
    <t>17.12.14.50 - Papier en karton voor grafische doeleinden: mechanisch verkregen vezels &lt;= 10 gewichtspercenten, gewicht &gt; 150 g/m²</t>
  </si>
  <si>
    <t>17.12.14.70 - Papier en karton voor grafische doeleinden: mechanisch verkregen vezels &gt; 10 gewichtspercenten</t>
  </si>
  <si>
    <t>17.12.20.30 - Papier voor huishoudelijk, hygiënisch of toiletgebruik</t>
  </si>
  <si>
    <t>17.12.20.55 - Gecrêpt papier en vliezen van cellulosevezels, voor huishoudelijk, hygiënisch of toiletgebruik, op rollen met een breedte &gt; 36 cm of in vierkante of rechthoekige bladen waarvan in ongevouwen staat de lengte van ten minste één zijde &gt; 36 cm bedraagt, met een gewicht per laag &lt;= 25 g/m²</t>
  </si>
  <si>
    <t>17.12.20.57 - Gecrêpt papier en vliezen van cellulosevezels, voor huishoudelijk, hygiënisch of toiletgebruik, op rollen met een breedte &gt; 36 cm of in vierkante of rechthoekige bladen waarvan in ongevouwen staat de lengte van ten minste één zijde &gt; 36 cm bedraagt, met een gewicht per laag &gt; 25 g/m²</t>
  </si>
  <si>
    <t>17.12.20.90 - Papier voor huishoudelijk gebruik: ander</t>
  </si>
  <si>
    <t>17.12.31.00 - Kraftliner, niet gestreken en niet voorzien van een deklaag, ongebleekt, op rollen of in bladen (excl. die voor grafische doeleinden of voor ponskaarten of ponsband)</t>
  </si>
  <si>
    <t>17.12.32.00 - Kraftliner, niet gestreken en niet voorzien van een deklaag, op rollen of in bladen (excl. ongebleekt, en excl. die voor grafische doeleinden of voor ponskaarten of ponsband)</t>
  </si>
  <si>
    <t>17.12.33.00 - Halfchemisch papier voor riffels</t>
  </si>
  <si>
    <t>17.12.34.00 - Gerecycleerd en ander papier voor riffels</t>
  </si>
  <si>
    <t>17.12.35.20 - Zogenaamde "testliner" (herwonnen vezels), niet gestreken en niet voorzien van een deklaag, met een gewicht &lt;= 150 g/m², op rollen of in bladen</t>
  </si>
  <si>
    <t>17.12.35.40 - Zogenaamde "testliner" (herwonnen vezels), niet gestreken en niet voorzien van een deklaag, met een gewicht &gt; 150 g/m², op rollen of in bladen</t>
  </si>
  <si>
    <t>17.12.41.20 - Kraftpapier, niet gestreken en niet voorzien van een deklaag, ongebleekt, voor de vervaardiging van grote zakken (excl. dat voor grafische doeleinden of voor ponskaarten of ponsband)</t>
  </si>
  <si>
    <t>17.12.41.40 - Kraftpapier, niet gestreken en niet voorzien van een deklaag, voor de vervaardiging van grote zakken (excl. ongebleekt, en excl. dat voor grafische doeleinden of voor ponskaarten of ponsband)</t>
  </si>
  <si>
    <t>17.12.41.60 - Kraftpapier en kraftkarton, niet gestreken en niet voorzien van een deklaag, met een gewicht &lt;= 150 g/m² (excl. kraftliner, kraftpapier voor de vervaardiging van grote zakken, en dat voor grafische doeleinden of voor ponskaarten of ponsband)</t>
  </si>
  <si>
    <t>17.12.41.80 - Kraftpapier voor de vervaardiging van grote zakken, op rollen of in bladen</t>
  </si>
  <si>
    <t>17.12.42.20 - Sulfietpakpapier, op rollen of in bladen</t>
  </si>
  <si>
    <t>17.12.42.40 - Ander papier en karton, niet gestreken en niet voorzien van een deklaag, met een gewicht &lt;= 150 g/m², op rollen of in bladen (excl. producten van GS-post 4802, papier voor riffels, testliner, sulfietpakpapier, filtreer- en viltpapier en -karton)</t>
  </si>
  <si>
    <t>17.12.42.60 - Ander papier en karton, niet gestreken en niet voorzien van een deklaag, met een gewicht &gt; 150 g/m² doch &lt; 225 g/m², op rollen of in bladen (excl. producten van GS-post 4802, papier voor riffels, testliner, sulfietpakpapier, filtreer- en viltpapier en -karton)</t>
  </si>
  <si>
    <t>17.12.42.80 - Ander papier en karton, niet gestreken en niet voorzien van een deklaag, met een gewicht &gt;= 225 g/m², op rollen of in bladen (excl. producten van GS-post 4802, papier voor riffels, testliner, sulfietpakpapier, filtreer- en viltpapier en -karton)</t>
  </si>
  <si>
    <t>17.12.43.30 - Filtreerpapier en -karton, niet gestreken en niet voorzien van een deklaag, op rollen of in bladen</t>
  </si>
  <si>
    <t>17.12.43.60 - Viltpapier en -karton, niet gestreken en niet voorzien van een deklaag, op rollen of in bladen</t>
  </si>
  <si>
    <t>17.12.44.00 - Sigarettenpapier op rollen met een breedte &gt; 5 cm (excl. in boekjes of in hulzen)</t>
  </si>
  <si>
    <t>17.12.51.10 - Niet-gestreken karton met grijze binnenkant</t>
  </si>
  <si>
    <t>17.12.59.10 - Ander karton, niet-gestreken en niet voorzien van een deklaag</t>
  </si>
  <si>
    <t>17.12.60.00 - Perkamentpapier en perkamentkarton, vetvrij papier ("greaseproof"), calqueerpapier, alsmede kristalpapier en ander door kalanderen verkregen doorschijnend of doorzichtig papier</t>
  </si>
  <si>
    <t>17.12.71.00 - Papier en karton, samengesteld uit opeengelijmde vellen, op rollen of in bladen (incl. stropapier en -karton) (excl. geïmpregneerd, gestreken of voorzien van een deklaag)</t>
  </si>
  <si>
    <t>17.12.72.00 - Papier en karton, gecrêpt, geplisseerd, gegaufreerd, gegreineerd of geperforeerd</t>
  </si>
  <si>
    <t>17.12.73.35 - Basispapier ..., voor licht-, warmte-, elektrogevoelig papier, gew. ≤ 150 g/m2, m.v. ≤ 10 %</t>
  </si>
  <si>
    <t>17.12.73.36 - Basispapier en –karton, gestreken, voor licht-, warmteof elektrogevoelig papier of karton, bevattende ≤ 10 gewichtspercenten langs mechanische of chemischmechanische weg verkregen vezels, en papier en karton, van de soort gebruikt om te worden beschreven of bedrukt of voor andere grafische doeleinden, met een gewicht ≤ 150 gm2</t>
  </si>
  <si>
    <t>17.12.73.37 - Gestreken papier van de soort gebruikt om te worden beschreven of bedrukt of voor andere grafische doeleinden (excl. basispapier en -karton, gewicht ≤ 150 g/m²)</t>
  </si>
  <si>
    <t>17.12.73.60 - Licht gestreken papier (zogenaamd L.W.C.-papier), van de soort gebruikt om te worden beschreven of bedrukt of voor andere grafische doeleinden, bevattende &gt; 10 gewichtspercenten langs mechanische of chemisch-mechanische weg verkregen vezels</t>
  </si>
  <si>
    <t>17.12.73.75 - Ander gestreken papier en karton, van de soort gebruikt om te worden beschreven of bedrukt of voor andere grafische doeleinden, bevattende &gt; 10 gewichtspercenten langs mechanische of chemisch-mechanische weg verkregen vezels, op rollen</t>
  </si>
  <si>
    <t>17.12.73.79 - Ander gestreken papier en karton, van de soort gebruikt om te worden beschreven of bedrukt of voor andere grafische doeleinden, bevattende &gt; 10 gewichtspercenten langs mechanische of chemisch-mechanische weg verkregen vezels, in bladen</t>
  </si>
  <si>
    <t>17.12.74.00 - Kraftpapier (excl. dat van de soort gebruikt om te worden beschreven, bedrukt of voor andere grafische doeleinden), gestreken met kaolien of met andere anorganische stoffen</t>
  </si>
  <si>
    <t>17.12.75.00 - Kraftkarton (excl. dat van de soort gebruikt om te worden beschreven, bedrukt of voor andere grafische doeleinden), gestreken met kaolien of met andere anorganische stoffen</t>
  </si>
  <si>
    <t>17.12.76.00 - Carbonpapier, zelfkopiërend papier en ander papier voor het maken van doorslagen en overdrukken, op rollen of in bladen</t>
  </si>
  <si>
    <t>17.12.77.10 - Papier en karton, geteerd, gebitumineerd of geasfalteerd, op rollen of in bladen</t>
  </si>
  <si>
    <t>17.12.77.33 - Zelfklevend papier en karton, op rollen of in bladen</t>
  </si>
  <si>
    <t>17.12.77.35 - Papier en karton, voorzien van een kleefmiddel, op rollen of in bladen (excl. zelfklevend)</t>
  </si>
  <si>
    <t>17.12.77.55 - Papier en karton, gebleekt, voorzien van een deklaag van, dan wel geïmpregneerd of bekleed met kunststof, met een gewicht &gt; 150 g/m², op rollen of in bladen (excl. dat met kleefmiddelen)</t>
  </si>
  <si>
    <t>17.12.77.59 - Papier en karton, voorzien van een deklaag van, dan wel geïmpregneerd of bekleed met kunststof, op rollen of in bladen (excl. gebleekt en met een gewicht &gt; 150 g/m², of dat met kleefmiddelen)</t>
  </si>
  <si>
    <t>17.12.77.70 - Papier en karton, voorzien van een deklaag van, dan wel geïmpregneerd of bekleed met was, paraffine, stearine, olie of glycerol, op rollen of in bladen</t>
  </si>
  <si>
    <t>17.12.77.80 - Ander papier en karton, gestreken ..., n.e.g.</t>
  </si>
  <si>
    <t>17.12.78.20 - Kraftpapier en kraftkarton, aan een of aan beide zijden gestreken met kaolien of met andere anorganische stoffen, op rollen, in vierkante of rechthoekige bladen, ongeacht het formaat (excl. die van de soorten die worden gebruikt om te worden beschreven, bedrukt of voor andere grafische doeleinden; papier en karton gelijkmatig in de massa gebleekt, dat voor meer dan 95 gewichtspercenten van de totale vezelmassa uit langs chemische weg ontsloten vezels bestaat)</t>
  </si>
  <si>
    <t>17.12.78.50 - Multiplexpapier en -karton, gestreken, ander</t>
  </si>
  <si>
    <t>17.12.79.53 - Multiplexpapier en -karton, gestreken, waarvan alle lagen zijn gebleekt</t>
  </si>
  <si>
    <t>17.12.79.55 - Multiplexpapier en -karton, gestreken, waarvan slechts één buitenste laag is gebleekt</t>
  </si>
  <si>
    <t>17.12.79.70 - Papier en karton, aan een of aan beide zijden gestreken met kaolien of met andere anorganische stoffen, op rollen of in bladen (excl. die voor grafische doeleinden, en excl. multiplexpapier en -karton)</t>
  </si>
  <si>
    <t>17.12.xx.xx - Papier en karton (overige)</t>
  </si>
  <si>
    <t>19.20 - Geraffineerde aardolieproducten</t>
  </si>
  <si>
    <t>19.20.xx.xx - Geraffineerde aardolieproducten</t>
  </si>
  <si>
    <t>Raffinageproducten (*)</t>
  </si>
  <si>
    <t>20.11 - Industriële gassen</t>
  </si>
  <si>
    <t>20.11.11.50 - Waterstof</t>
  </si>
  <si>
    <t>Waterstof (*)</t>
  </si>
  <si>
    <t>20.11.12.90 - Anorganische zuurstofverbindingen van niet-metalen (excl. zwaveltrioxide, diarseentrioxide, stikstofoxiden, siliciumdioxide, zwaveldioxide en koolstofdioxide)</t>
  </si>
  <si>
    <t>20.13 - Anorganische chemische basisproducten</t>
  </si>
  <si>
    <t>20.13.21.11 - Chloor</t>
  </si>
  <si>
    <t>20.13.21.16 - Jood (jodium); fluor; broom</t>
  </si>
  <si>
    <t>20.13.21.20 - Gesublimeerde of geprecipiteerde zwavel; colloïdale zwavel</t>
  </si>
  <si>
    <t>20.13.21.30 - Koolstof ("carbonblack" en andere vormen van koolstof, n.e.g.)</t>
  </si>
  <si>
    <t>20.13.21.41 - Boor</t>
  </si>
  <si>
    <t>20.13.21.42 - Telluur</t>
  </si>
  <si>
    <t>20.13.21.60 - Silicium. Bevattende niet minder dan 99,99 gewichtspercenten silicium</t>
  </si>
  <si>
    <t>20.13.21.70 - Silicium. Andere dan bevattende niet minder dan 99,99 gewichtspercenten silicium</t>
  </si>
  <si>
    <t>20.13.21.81 - Fosfor</t>
  </si>
  <si>
    <t>20.13.21.85 - Arseen; selenium</t>
  </si>
  <si>
    <t>20.13.22.10 - Fosforoxychloride</t>
  </si>
  <si>
    <t>20.13.22.20 - Fosfortrichloride</t>
  </si>
  <si>
    <t>20.13.22.30 - Fosforpentachloride</t>
  </si>
  <si>
    <t>20.13.22.37 - Halogeniden en halogenideoxiden van niet-metalen (excl. fosforchloriden en fosforchlorideoxiden)</t>
  </si>
  <si>
    <t>20.13.22.40 - Chloriden en chlorideoxiden van fosfor (excl. fosforoxy-, tri- en pentachloride)</t>
  </si>
  <si>
    <t>20.13.22.70 - Fosforsulfiden, fosfortrisulfide in handelskwaliteit</t>
  </si>
  <si>
    <t>20.13.22.80 - Sulfiden van niet-metalen (excl. fosforsulfiden; fosfortrisulfide in handelskwaliteit)</t>
  </si>
  <si>
    <t>20.13.23.00 - Alkali- en aardalkalimetalen; zeldzame aardmetalen, scandium en yttrium; kwik (kwikzilver)</t>
  </si>
  <si>
    <t>20.13.24.13 - Waterstofchloride (zoutzuur)</t>
  </si>
  <si>
    <t>20.13.24.15 - Chlorozwavelzuur</t>
  </si>
  <si>
    <t>20.13.24.34 - Zwavelzuur; oleum (rokend zwavelzuur)</t>
  </si>
  <si>
    <t>20.13.24.53 - Difosforpentaoxide (fosforzuuranhydride)</t>
  </si>
  <si>
    <t>20.13.24.55 - Fosforzuur en polyfosforzuren</t>
  </si>
  <si>
    <t>20.13.24.62 - Diboortrioxide</t>
  </si>
  <si>
    <t>20.13.24.65 - Oxiden van boor; boorzuren (excl. diboortrioxide)</t>
  </si>
  <si>
    <t>20.13.24.69 - Andere anorganische zuren en andere anorganische zuurstofverbindingen van niet-metalen (excl. waterstoffluoride)</t>
  </si>
  <si>
    <t>20.13.24.73 - Waterstoffluoride (fluorwaterstof)</t>
  </si>
  <si>
    <t>20.13.24.75 - Siliciumdioxide</t>
  </si>
  <si>
    <t>20.13.24.77 - Zwaveldioxyde</t>
  </si>
  <si>
    <t>20.13.25.25 - Natriumhydroxide (bijtende soda), vast</t>
  </si>
  <si>
    <t>20.13.25.27 - Natriumhydroxide (bijtende soda) in waterige oplossing (natronloog)</t>
  </si>
  <si>
    <t>20.13.25.30 - Kaliumhydroxide (bijtende potas)</t>
  </si>
  <si>
    <t>20.13.25.50 - Natriumperoxide en kaliumperoxide</t>
  </si>
  <si>
    <t>20.13.25.63 - Magnesiumhydroxide en -peroxide</t>
  </si>
  <si>
    <t>20.13.25.65 - Oxiden, hydroxiden en peroxiden van strontium of barium</t>
  </si>
  <si>
    <t>20.13.25.70 - Aluminiumhydroxide</t>
  </si>
  <si>
    <t>20.13.25.80 - Hydrazine en hydroxylamine, alsmede anorganische zouten daarvan</t>
  </si>
  <si>
    <t>20.13.31.15 - Fluoriden; fluorosilicaten, fluoroaluminaten en andere complexe fluorzouten (Lithiumhexafluorofosfaat (1-), Lithiumdifluorofosfaat, Lithiumhexafluoroarsenaat-monohydraat, Lithiumtetrafluoroboraat)</t>
  </si>
  <si>
    <t>20.13.31.19 - Fluoriden; fluorosilicaten, fluoroaluminaten en andere complexe fluorzouten (excl. natriumhexafluoroaluminaat “synthetisch kryoliet”; hexafluorofosfaat (1-), difluorofosfaat, hexafluoroarsenaat-monohydraat en tetrafluoroboraat van lithium; anorganische of organische kwikverbindingen)</t>
  </si>
  <si>
    <t>20.13.31.31 - Magnesiumchloriden</t>
  </si>
  <si>
    <t>20.13.31.32 - Nikkelchloriden</t>
  </si>
  <si>
    <t>20.13.31.33 - Tinchloriden</t>
  </si>
  <si>
    <t>20.13.31.34 - Kobaltchloriden</t>
  </si>
  <si>
    <t>20.13.31.39 - Andere chloriden n.e.g.</t>
  </si>
  <si>
    <t>20.13.31.50 - Chlorideoxiden en chloridehydroxiden van koper en van andere metalen</t>
  </si>
  <si>
    <t>20.13.31.71 - Bromiden en bromideoxiden (excl. bromiden van natrium of kalium)</t>
  </si>
  <si>
    <t>20.13.31.79 - Natrium- of Kaliumbromiden; jodiden en jodideoxiden</t>
  </si>
  <si>
    <t>20.13.32.30 - Hypochlorieten; calciumhypochloriet in handelskwaliteit; chlorieten; hypobromieten</t>
  </si>
  <si>
    <t>20.13.32.50 - Chloraten en perchloraten; bromaten en perbromaten; jodaten en perjodaten</t>
  </si>
  <si>
    <t>20.13.41.11 - Calcium-, antimoon- of ijzersulfiden</t>
  </si>
  <si>
    <t>20.13.41.20 - Sulfiden; polysulfiden, al dan niet chemisch welbepaald; dithionieten en sulfoxylaten (excl. calcium-, antimoon- en ijzer-)</t>
  </si>
  <si>
    <t>20.13.41.33 - Sulfieten</t>
  </si>
  <si>
    <t>20.13.41.35 - Thiosulfaten</t>
  </si>
  <si>
    <t>20.13.41.50 - Aluminiumsulfaten</t>
  </si>
  <si>
    <t>20.13.41.55 - Bariumsulfaten</t>
  </si>
  <si>
    <t>20.13.41.60 - Magnesiumsulfaten</t>
  </si>
  <si>
    <t>20.13.41.61 - Nikkelsulfaten</t>
  </si>
  <si>
    <t>20.13.41.62 - Kobalt- en Titaansulfaten</t>
  </si>
  <si>
    <t>20.13.41.65 - Sulfaten (m.u.v. aluminium-, barium-, magnesium-, nikkel-, kobalt-, titaansulfaat)</t>
  </si>
  <si>
    <t>20.13.41.73 - Aluinen</t>
  </si>
  <si>
    <t>20.13.41.75 - Peroxosulfaten (persulfaten)</t>
  </si>
  <si>
    <t>20.13.42.11 - Barium-, beryllium-, cadmium-, kobalt-, nikkel-, loodnitraten</t>
  </si>
  <si>
    <t>20.13.42.12 - Kopernitraten en andere nitraten (m.u.v. kalium-, barium-, beryllium-, cadmium-, kobalt-, nikkel-, loodnitraten)</t>
  </si>
  <si>
    <t>20.13.42.20 - Fosfinaten (hypofosfieten) en fosfonaten (fosfieten)</t>
  </si>
  <si>
    <t>20.13.42.30 - Natriumdiwaterstoforthofosfaat en dinatriumwaterstoforthofosfaat</t>
  </si>
  <si>
    <t>20.13.42.40 - Calciumwaterstoforthofosfaat (dicalciumfosfaat)</t>
  </si>
  <si>
    <t>20.13.42.70 - Natriumtrifosfaat (natriumtripolyfosfaat)</t>
  </si>
  <si>
    <t>20.13.42.80 - Fosfaten (excl. calciumwaterstoforthofosfaat; natriumdiwaterstoforthofosfaat en dinatriumwaterstoforthofosfaat); polyfosfaten (excl. natriumtrifosfaat)</t>
  </si>
  <si>
    <t>20.13.43.10 - Dinatriumcarbonaat</t>
  </si>
  <si>
    <t>20.13.43.20 - Natriumwaterstofcarbonaat (natriumbicarbonaat)</t>
  </si>
  <si>
    <t>20.13.43.40 - Calciumcarbonaat</t>
  </si>
  <si>
    <t>20.13.43.50 - Lithiumcarbonaten</t>
  </si>
  <si>
    <t>20.13.43.95 - Andere carbonaten n.e.g.</t>
  </si>
  <si>
    <t>20.13.51.15 - Wolframaten</t>
  </si>
  <si>
    <t>20.13.51.20 - Manganieten, manganaten en permanganaten; molybdaten</t>
  </si>
  <si>
    <t>20.13.51.25 - Chromaten en dichromaten; peroxochromaten</t>
  </si>
  <si>
    <t>20.13.51.78 - Zouten van oxometaalzuren of van peroxometaalzuren; zinkaten en vanadaten</t>
  </si>
  <si>
    <t>20.13.51.79 - Andere zouten van oxometaalzuren of van peroxometaalzuren</t>
  </si>
  <si>
    <t>20.13.51.83 - Zilvernitraat</t>
  </si>
  <si>
    <t>20.13.51.85 - Edele metalen in colloïdale toestand, verbindingen en amalgamen van edele metalen (excl. zilvernitraat)</t>
  </si>
  <si>
    <t>20.13.52.50 - Gedistilleerd water, conductometrisch zuiver water en dergelijk zuiver water</t>
  </si>
  <si>
    <t>20.13.52.70 - Anorganische of organische kwikverbindingen, chemisch welbepaald (excl. amalgamen)</t>
  </si>
  <si>
    <t>20.13.52.75 - Anorganische of organische kwikverbindingen, niet chemisch welbepaald (excl. amalgamen)</t>
  </si>
  <si>
    <t>20.13.52.90 - Andere anorganische verbindingen, n.e.g.; amalgamen (excl. die van edele metalen, en excl. gedistilleerd water, conductometrisch zuiver water en dergelijk zuiver water, vloeibare lucht en samengeperste lucht)</t>
  </si>
  <si>
    <t>20.13.61.00 - Zwaar water (deuteriumoxide); isotopen en verbindingen daarvan (excl. radioactieve isotopen en splijtbare of vruchtbare isotopen)</t>
  </si>
  <si>
    <t>20.13.62.20 - Cyaniden, cyanideoxiden en complexe cyaniden</t>
  </si>
  <si>
    <t>20.13.62.30 - Boraten; peroxoboraten (perboraten)</t>
  </si>
  <si>
    <t>20.13.62.40 - Silicaten; alkalimetaalsilicaten in handelskwaliteit</t>
  </si>
  <si>
    <t>20.13.62.70 - Dubbelsilicaten en complexe silicaten</t>
  </si>
  <si>
    <t>20.13.62.80 - Anorganische zouten en peroxozouten (excl. aziden, dubbelsilicaten en complexe silicaten)</t>
  </si>
  <si>
    <t>20.13.63.00 - Waterstofperoxide</t>
  </si>
  <si>
    <t>20.13.64.10 - Siliciumcarbiden, al dan niet chemisch welbepaald</t>
  </si>
  <si>
    <t>20.13.64.20 - Boorcarbiden, al dan niet chemisch welbepaald</t>
  </si>
  <si>
    <t>20.13.64.30 - Wolfraamcarbiden, al dan niet chemisch welbepaald</t>
  </si>
  <si>
    <t>20.13.64.51 - Aluminium-, chroom-, molybdeen-, vanadium-, tantaal-, titaniumcarbiden, al dan niet chemisch welbepaald</t>
  </si>
  <si>
    <t>20.13.64.80 - Fosfiden (excl. ijzerfosfiden), al dan niet chemisch welbepaald; hydriden, nitriden, aziden, siliciden en boriden, al dan niet chemisch welbepaald (excl. verbindingen die tevens carbiden bedoeld bij post 20.13.64.50 zijn)</t>
  </si>
  <si>
    <t>20.13.64.90 - Andere carbiden n.e.g.</t>
  </si>
  <si>
    <t>20.13.65.10 - Anorganische en organische verbindingen van zeldzame aardmetalen, dan wel van mengsels van die metalen. Ceriumverbindingen</t>
  </si>
  <si>
    <t>20.13.65.20 - Anorganische en organische verbindingen van zeldzame aardmetalen, dan wel van mengsels van die metalen. Lanthanum-, praseodymium-, neodymium-, samariumverbindingen</t>
  </si>
  <si>
    <t>20.13.65.50 - Anorganische en organische verbindingen van zeldzame aardmetalen, dan wel van mengsels van die metalen. Europium-, gadolinium-, terbium-, dysprosium-, holmium-, erbium-, thulium-, ytterbium-, lutetium- of yttriumverbindingen</t>
  </si>
  <si>
    <t>20.13.65.80 - Anorganische en organische verbindingen van zeldzame aardmetalen, dan wel van mengsels van die metalen. Scandiumverbindingen</t>
  </si>
  <si>
    <t>20.13.65.85 - Anorganische en organische verbindingen van zeldzame aardmetalen, dan wel van mengsels van die metalen. Verbindingen van mengsels van die metalen</t>
  </si>
  <si>
    <t>20.13.66.00 - Zwavel (excl. ruwe, gesublimeerde, geprecipiteerde en colloïdale zwavel)</t>
  </si>
  <si>
    <t>20.13.67.00 - Geroost ijzerkies (pyrietas)</t>
  </si>
  <si>
    <t>20.13.68.00 - Synthetische of gereconstrueerde edelstenen of halfedelstenen, onbewerkt of enkel gezaagd of ruw bewerkt</t>
  </si>
  <si>
    <t>20.16 - Polyethyleen in primaire vorm</t>
  </si>
  <si>
    <t>20.16.40.15 - Polyethyleenglycolen en andere polyetheralcoholen, in primaire vormen</t>
  </si>
  <si>
    <t>23.14 - Glasvezel</t>
  </si>
  <si>
    <t>23.14.12.10 - Matten van glasvezels</t>
  </si>
  <si>
    <t>23.14.12.30 - Vliezen van glasvezels</t>
  </si>
  <si>
    <t>24.10 - Ijzer, staal en ferrolegeringen</t>
  </si>
  <si>
    <t>24.10.01.21 - Ruwstaal: niet-gelegeerd staal, geproduceerd in elektro-ovens</t>
  </si>
  <si>
    <t>Ongelegeerd staal uit vlamboogovens (*)</t>
  </si>
  <si>
    <t>24.10.01.22 - Ruwstaal: niet-gelegeerd staal, niet geproduceerd in elektro-ovens</t>
  </si>
  <si>
    <t>24.10.01.31 - Ruwstaal: ander gelegeerd staal dan roestvrij staal, geproduceerd in elektro-ovens</t>
  </si>
  <si>
    <t>24.10.01.32 - Ruwstaal: gelegeerd staal ander dan roestvrij staal, niet geproduceerd in elektro-ovens</t>
  </si>
  <si>
    <t>24.10.01.41 - Ruwstaal: roestvrij en hittebestendig staal, geproduceerd in elektro-ovens</t>
  </si>
  <si>
    <t>Hooggelegeerd staal uit vlamboogovens (*)</t>
  </si>
  <si>
    <t>24.10.01.42 - Ruwstaal: roestvrij en hittebestendig staal, niet geproduceerd in elektro-ovens</t>
  </si>
  <si>
    <t>24.10.02.11 - Opgerolde warmgewalste platte producten (breedband), met een breedte &gt;= 600 mm</t>
  </si>
  <si>
    <t>24.10.02.12 - Opgerolde warmgewalste platte producten, met een breedte van &lt; 600 mm</t>
  </si>
  <si>
    <t>24.10.02.21 - In breedbandwalserijen gewalste platen</t>
  </si>
  <si>
    <t>24.10.02.22 - Platen en universaalplaten, warmgewalst in andere dan breedbandwalserijen</t>
  </si>
  <si>
    <t>24.10.02.31 - Warmgewalst walsdraad</t>
  </si>
  <si>
    <t>24.10.02.41 - Betonwapeningsstaven</t>
  </si>
  <si>
    <t>24.10.02.42 - Andere warmgewalste staven</t>
  </si>
  <si>
    <t>24.10.02.43 - Warmgewalste en gesmede lichte profielen met een lijfhoogte van &lt; 80mm en hoekprofielen</t>
  </si>
  <si>
    <t>24.10.02.44 - Zware profielen</t>
  </si>
  <si>
    <t>24.10.02.51 - Damwandprofielen</t>
  </si>
  <si>
    <t>24.10.02.52 - Bestanddelen van spoorbanen</t>
  </si>
  <si>
    <t>24.10.02.60 - Gelaste profielen</t>
  </si>
  <si>
    <t>24.10.03.10 - Platen, banden en onvertind blik, koudgewalst, met een breedte &gt;= 600 mm</t>
  </si>
  <si>
    <t>24.10.03.20 - Elektroplaat en -band</t>
  </si>
  <si>
    <t>24.10.03.30 - Vertind blik, andere vertinde plaat en elektrisch verchroomd staal (ECCS)</t>
  </si>
  <si>
    <t>24.10.03.40 - Via de dompelmethode gemetalliseerde plaat</t>
  </si>
  <si>
    <t>24.10.03.50 - Elektrolytisch gemetalliseerde plaat</t>
  </si>
  <si>
    <t>24.10.03.60 - Organisch beklede plaat</t>
  </si>
  <si>
    <t>24.10.11.00 - Ruw ijzer en spiegelijzer, in gietelingen, in blokken of in andere primaire vormen</t>
  </si>
  <si>
    <t>24.10.12.10 - Ferromangaan, bevattende meer dan 2 gewichtspercenten koolstof, met een korrel van niet meer dan 5 mm en een mangaangehalte van meer dan 65 gewichtspercenten</t>
  </si>
  <si>
    <t>24.10.12.20 - Ander ferromangaan, bevattende meer dan 2 gewichtspercenten koolstof (excl. ferromangaan met een korrel van niet meer dan 5 mm en een mangaangehalte van meer dan 65 gewichtspercenten)</t>
  </si>
  <si>
    <t>24.10.12.25 - Ander ferromangaan, bevattende niet meer dan 2 gewichtspercenten koolstof</t>
  </si>
  <si>
    <t>24.10.12.35 - Ferrosilicium, met een siliciumgehalte van meer dan 55 gewichtspercenten</t>
  </si>
  <si>
    <t>24.10.12.36 - Ferrosilicium, met een siliciumgehalte van niet meer dan 55 gewichtspercenten en een mangaangehalte van 4 gewichtspercenten of meer, doch niet meer dan 10 gewichtspercenten</t>
  </si>
  <si>
    <t>24.10.12.39 - Ander ferrosilicium met een siliciumgehalte van niet meer dan 55 gewichtspercenten (excl. ferrosilicium met een mangaangehalte van 4 gewichtspercenten of meer, doch niet meer dan 10 gewichtspercenten)</t>
  </si>
  <si>
    <t>24.10.12.40 - Ferronikkel</t>
  </si>
  <si>
    <t>24.10.12.45 - Ferrosilicomangaan</t>
  </si>
  <si>
    <t>24.10.12.50 - Ferrowolfraam en ferrosiliciumwolfraam</t>
  </si>
  <si>
    <t>24.10.12.55 - Ferrotitanium en ferrosiliciumtitanium</t>
  </si>
  <si>
    <t>24.10.12.60 - Ferrochroom</t>
  </si>
  <si>
    <t>24.10.12.65 - Ferrovanadium</t>
  </si>
  <si>
    <t>24.10.12.70 - Ferroniobium</t>
  </si>
  <si>
    <t>24.10.12.75 - Ferromolybdeen</t>
  </si>
  <si>
    <t>24.10.12.80 - Ferrofosfor</t>
  </si>
  <si>
    <t>24.10.12.85 - Ferrosiliciummagnesium</t>
  </si>
  <si>
    <t>24.10.12.95 - Andere ferrolegeringen, niet elders genoemd noch elders onder begrepen</t>
  </si>
  <si>
    <t>24.10.13.00 - Ferroproducten verkregen door het rechtstreeks reduceren van ijzererts en andere sponsachtige ferroproducten, in blokken, in pellets of in dergelijke vormen; ijzer met een zuiverheid van ten minste 99,94 gewichtspercenten, in blokken, in pellets of in dergelijke vormen</t>
  </si>
  <si>
    <t>24.10.14.10 - Korrels en poeder, van ruw ijzer, van spiegelijzer, van ijzer of van staal</t>
  </si>
  <si>
    <t>24.10.14.20 - Afvalingots van ijzer of van staal (excl. producten waarvan de chemische samenstelling overeenkomt met de definitie van gietijzer, spiegelijzer of ferrolegeringen)</t>
  </si>
  <si>
    <t>24.10.21.10 - Platte halffabricaten van niet-gelegeerd staal</t>
  </si>
  <si>
    <t>24.10.21.21 - Ingots, andere primaire vormen en lange halffabricaten, voor naadloze buizen, van niet-gelegeerd staal</t>
  </si>
  <si>
    <t>24.10.21.22 - Andere ingots, primaire vormen en lange halffabricaten, ook indien onafgewerkt, van niet-gelegeerd staal</t>
  </si>
  <si>
    <t>24.10.22.10 - Platte halffabricaten (plakken) van roestvrij staal</t>
  </si>
  <si>
    <t>24.10.22.21 - Ingots, andere primaire vormen en lange halffabricaten, voor naadloze buizen, van roestvrij staal</t>
  </si>
  <si>
    <t>24.10.22.22 - Andere ingots, primaire vormen en lange halffabricaten, van roestvrij staal</t>
  </si>
  <si>
    <t>24.10.23.10 - Platte halffabricaten van ander gelegeerd staal dan roestvrij staal</t>
  </si>
  <si>
    <t>24.10.23.21 - Ingots, andere primaire vormen en lange halffabricaten, voor naadloze buizen, van ander gelegeerd staal dan roestvrij staal</t>
  </si>
  <si>
    <t>24.10.23.22 - Andere ingots, primaire vormen en lange halffabricaten, van ander gelegeerd staal dan roestvrij staal</t>
  </si>
  <si>
    <t>24.10.31.10 - Gewalste platte producten van ijzer of van niet-gelegeerd staal, met een breedte &gt;= 600 mm, enkel warm gewalst, niet geplateerd noch bekleed, opgerold</t>
  </si>
  <si>
    <t>24.10.31.30 - Gewalste platte producten van ijzer of van niet-gelegeerd staal, met een breedte &gt;= 600 mm, niet opgerold, enkel warm gewalst, niet geplateerd noch bekleed, met in reliëf gewalste motieven; producten met een dikte &lt; 4,75 mm, zonder in reliëf gewalste motieven (excl. producten die aan vier zijden of in een gesloten kaliber zijn gewalst, met een breedte &lt;= 1 250 mm en een dikte &gt;= 4 mm)</t>
  </si>
  <si>
    <t>24.10.31.50 - Gewalste platte producten van ijzer of van niet-gelegeerd staal, met een breedte &gt;= 600 mm (excl. universaalstaal), niet opgerold, enkel warm gewalst, niet geplateerd noch bekleed, zonder in reliëf gewalste motieven; gewalste platte producten van ijzer of van staal, met een breedte &gt;= 600 mm, warm gewalst en verder bewerkt, doch niet geplateerd of bekleed</t>
  </si>
  <si>
    <t>24.10.32.10 - Gewalste platte producten van ijzer of van niet-gelegeerd staal, aan vier zijden of in een gesloten kaliber enkel warm gewalst, niet geplateerd noch bekleed, met een breedte &gt; 150 doch &lt; 600 mm en een dikte &gt;= 4 mm, niet opgerold, zonder in reliëf gewalste motieven, zgn. universaalstaal</t>
  </si>
  <si>
    <t>24.10.32.30 - Gewalste platte producten van ijzer of van niet-gelegeerd staal, met een breedte &lt; 600 mm, enkel warm gewalst, niet geplateerd noch bekleed (excl. universaalstaal)</t>
  </si>
  <si>
    <t>24.10.33.10 - Warmgewalste platte producten, opgerold, voor herwalsing, met een breedte &gt;= 600 mm, van roestvrij staal</t>
  </si>
  <si>
    <t>24.10.33.20 - Andere warmgewalste platte producten, opgerold, met een breedte &gt;= 600 mm, van roestvrij staal</t>
  </si>
  <si>
    <t>24.10.33.30 - Platen vervaardigd door het snijden van warmgewalst breedband, met een breedte &gt;= 600 mm, van roestvrij staal</t>
  </si>
  <si>
    <t>24.10.33.40 - Kwartoplaten met een breedte &gt;= 600 mm en universaalplaten, van roestvrij staal</t>
  </si>
  <si>
    <t>24.10.34.10 - Warmgewalste platte producten, opgerold, voor herwalsing, met een breedte &lt; 600 mm, van roestvrij staal</t>
  </si>
  <si>
    <t>24.10.34.20 - Andere warmgewalste platte producten, opgerold, met een breedte &lt; 600 mm, van roestvrij staal</t>
  </si>
  <si>
    <t>24.10.35.10 - Gewalste platte producten van gereedschapsstaal of van ander gelegeerd staal dan roestvrij staal, met een breedte &gt;= 600 mm, enkel warm gewalst, opgerold (excl. producten van sneldraaistaal of van siliciumstaal "transformatorstaal")</t>
  </si>
  <si>
    <t>24.10.35.20 - Gewalste platte producten van sneldraaistaal, met een breedte &gt;= 600 mm, warm of koud gewalst</t>
  </si>
  <si>
    <t>24.10.35.30 - Gewalste platte producten van gereedschapsstaal of van ander gelegeerd staal dan roestvrij staal, met een breedte &gt;= 600 mm, enkel warm gewalst, niet opgerold (excl. met organische verbindingen beklede producten, producten met een dikte &lt; 4,75 mm en producten van sneldraaistaal of van siliciumstaal "transformatorstaal")</t>
  </si>
  <si>
    <t>24.10.35.40 - Gewalste platte producten van ander gelegeerd staal dan roestvrij staal, met een breedte &gt;= 600 mm, enkel warm gewalst, niet opgerold, met een dikte  4,75 mm (excl. producten van gereedschapsstaal, sneldraaistaal of siliciumstaal "transformatorstaal")</t>
  </si>
  <si>
    <t>24.10.35.50 - Gewalste platte producten van ander gelegeerd staal dan roestvrij staal, met een breedte &gt;= 600 mm, warm of koud gewalst en verder bewerkt (excl. verzinkte producten en producten van siliciumstaal "transformatorstaal")</t>
  </si>
  <si>
    <t>24.10.36.00 - Gewalste platte producten van ander gelegeerd staal dan roestvrij staal, met een breedte &lt; 600 mm, enkel warm gewalst (excl. producten van sneldraaistaal of van siliciumstaal "transformatorstaal")</t>
  </si>
  <si>
    <t>24.10.41.10 - Koudgewalste plaat en band met een breedte &gt;= 600 mm, niet bekleed, van ander staal dan roestvrij staal</t>
  </si>
  <si>
    <t>24.10.41.30 - Elektroplaat en -band, niet uitgegloeid, met een breedte &gt;= 600 mm</t>
  </si>
  <si>
    <t>24.10.41.50 - Dynamo- of transformatorplaat of -band, niet met georiënteerde korrel, met een breedte &gt;= 600 mm</t>
  </si>
  <si>
    <t>24.10.42.00 - Koudgewalste platen en breedband, van roestvrij staal, met een breedte &gt;= 600 mm</t>
  </si>
  <si>
    <t>24.10.43.00 - Gewalste platte producten van ander gelegeerd staal dan roestvrij staal, met een breedte &gt;= 600 mm, enkel koudgewalst (excl. producten van sneldraaistaal of van siliciumstaal "transformatorstaal")</t>
  </si>
  <si>
    <t>24.10.51.10 - Vertind blik, andere vertinde plaat en band (incl. elektrolytisch verchroomd staal (ECCS))</t>
  </si>
  <si>
    <t>24.10.51.20 - Gewalste platte producten van ijzer of van niet-gelegeerd staal, met een breedte &gt;= 600 mm, elektrolytisch verzinkt</t>
  </si>
  <si>
    <t>24.10.51.30 - Plaat en band, via de dompelmethode gemetalliseerd, met een breedte &gt;= 600 mm</t>
  </si>
  <si>
    <t>24.10.51.40 - Organisch beklede plaat met een breedte &gt;= 600 mm</t>
  </si>
  <si>
    <t>24.10.51.50 - Gewalste platte producten van ijzer of van niet-gelegeerd staal, met een breedte &gt;= 600 mm, geplateerd</t>
  </si>
  <si>
    <t>24.10.52.10 - Gewalste platte producten van ander gelegeerd staal dan roestvrij staal, met een breedte &gt;= 600 mm, warm of koud gewalst en elektrolytisch verzinkt (excl. producten van siliciumstaal "transformatorstaal")</t>
  </si>
  <si>
    <t>24.10.52.30 - Gewalste platte producten van ander gelegeerd staal dan roestvrij staal, met een breedte &gt;= 600 mm, warm of koud gewalst en verzinkt (excl. elektrolytisch verzinkte producten en producten van siliciumstaal "transformatorstaal")</t>
  </si>
  <si>
    <t>24.10.53.10 - Elektroplaat en -band, met georiënteerde korrel, met een breedte &gt;= 600 mm</t>
  </si>
  <si>
    <t>24.10.53.30 - Gewalste platte producten van siliciumstaal "transformatorstaal", met een breedte &gt;= 600 mm, niet met georiënteerde korrel</t>
  </si>
  <si>
    <t>24.10.54.10 - Koudgewalst geslit bandstaal van siliciumstaal "transformatorstaal", met georiënteerde korrel, met een breedte &lt; 600 mm</t>
  </si>
  <si>
    <t>24.10.54.30 - Gewalste platte producten van siliciumstaal "transformatorstaal", met een breedte &lt; 600 mm, niet met georiënteerde korrel</t>
  </si>
  <si>
    <t>24.10.55.00 - Gewalste platte producten van sneldraaistaal, met een breedte &lt; 600 mm</t>
  </si>
  <si>
    <t>24.10.61.10 - Walsdraad van niet-gelegeerd staal, voorzien van verdikkingen of andere bij het walsen verkregen vervormingen</t>
  </si>
  <si>
    <t>24.10.61.20 - Walsdraad van automatenstaal</t>
  </si>
  <si>
    <t>24.10.61.30 - Walsdraad van de soort gebruikt voor het wapenen van beton</t>
  </si>
  <si>
    <t>24.10.61.40 - Walsdraad van de soort gebruikt voor bandenkoord</t>
  </si>
  <si>
    <t>24.10.61.90 - Ander walsdraad van niet-gelegeerd staal</t>
  </si>
  <si>
    <t>24.10.62.10 - Warmgewalste staven voor het wapenen van beton</t>
  </si>
  <si>
    <t>24.10.62.30 - Warmgewalste staven van automatenstaal</t>
  </si>
  <si>
    <t>24.10.62.50 - Gesmede staven van staal en warm gewalste staven (excl. holle staven voor boringen) van niet-gelegeerd staal (excl. van automatenstaal)</t>
  </si>
  <si>
    <t>24.10.63.00 - Warmgewalst walsdraad van roestvrij staal, opgerold</t>
  </si>
  <si>
    <t>24.10.64.10 - Warmgewalste staven met een cirkelvormige dwarsdoorsnede, van roestvrij staal</t>
  </si>
  <si>
    <t>24.10.64.30 - Staven van roestvrij staal, enkel warm gewalst, warm getrokken of warm geperst (excl. staven met een cirkelvormige dwarsdoorsnede)</t>
  </si>
  <si>
    <t>24.10.64.50 - Gesmede staven van roestvrij staal</t>
  </si>
  <si>
    <t>24.10.64.70 - Staven van roestvrij staal, verkregen door koud bewerken of koud nabewerken en verder bewerken, dan wel door warm bewerken en verder bewerken, n.e.g. (excl. gesmede staven)</t>
  </si>
  <si>
    <t>24.10.65.10 - Walsdraad van sneldraaistaal</t>
  </si>
  <si>
    <t>24.10.65.30 - Walsdraad van siliciummangaanstaal</t>
  </si>
  <si>
    <t>24.10.65.50 - Walsdraad van lagerstaal</t>
  </si>
  <si>
    <t>24.10.65.70 - Walsdraad van ander gelegeerd staal dan roestvrij staal (excl. producten van lagerstaal, sneldraaistaal of siliciumstaal "transformatorstaal")</t>
  </si>
  <si>
    <t>24.10.66.10 - Warmgewalste staven van sneldraaistaal</t>
  </si>
  <si>
    <t>24.10.66.20 - Warmgewalste staven van siliciummangaanstaal</t>
  </si>
  <si>
    <t>24.10.66.30 - Warmgewalste staven van lagerstaal</t>
  </si>
  <si>
    <t>24.10.66.40 - Warmgewalste staven van gereedschapstaal</t>
  </si>
  <si>
    <t>24.10.66.50 - Warmgewalste staven van gelegeerd staal (excl. holle staven voor boringen en staven van roestvrij staal, gereedschapsstaal, siliciummangaanstaal, lagerstaal of sneldraaistaal)</t>
  </si>
  <si>
    <t>24.10.66.60 - Staven van ander gelegeerd staal dan roestvrij staal, verkregen door koud bewerken of koud nabewerken (bv. door koud trekken), geverfd, geplateerd, bekleed of verder bewerkt</t>
  </si>
  <si>
    <t>24.10.67.00 - Holle staven voor boringen</t>
  </si>
  <si>
    <t>24.10.71.10 - U-profielen van niet-gelegeerd staal, met een lijfhoogte &gt;= 80 mm</t>
  </si>
  <si>
    <t>24.10.71.20 - I-profielen van niet-gelegeerd staal, met een lijfhoogte &gt;= 80 mm</t>
  </si>
  <si>
    <t>24.10.71.30 - H-profielen van niet-gelegeerd staal, met een lijfhoogte &gt;= 80 mm</t>
  </si>
  <si>
    <t>24.10.71.40 - Andere open profielen van niet-gelegeerd staal, enkel warm gewalst, warm getrokken of warm geperst</t>
  </si>
  <si>
    <t>24.10.72.00 - Open profielen van roestvrij staal, enkel warm gewalst, warm getrokken of warm geperst</t>
  </si>
  <si>
    <t>24.10.73.00 - Open profielen van ander gelegeerd staal, enkel warm gewalst, warm getrokken of warm geperst</t>
  </si>
  <si>
    <t>24.10.74.10 - Damwandprofielen van staal</t>
  </si>
  <si>
    <t>24.10.74.20 - Gelaste en koud gevormde profielen van staal</t>
  </si>
  <si>
    <t>24.10.75.00 - Bestanddelen van spoorbanen, van staal</t>
  </si>
  <si>
    <t>24.42 - Productie van aluminium</t>
  </si>
  <si>
    <t>24.42.11.30 - Ruw aluminium, niet gelegeerd (excl. poeder en schilfers)</t>
  </si>
  <si>
    <t>24.42.11.53 - Legeringen van ruw aluminium, primair (excl. poeder en schilfers)</t>
  </si>
  <si>
    <t>24.42.11.54 - Legeringen van ruw aluminium, in primaire vorm (excl. poeder en schilfers)</t>
  </si>
  <si>
    <t>24.42.12.00 - Aluminiumoxide (excl. kunstmatig korund)</t>
  </si>
  <si>
    <t>24.42.21.00 - Poeder en schilfers, van aluminium (excl. poeders en schilfers die tot kleur- en verfstoffen zijn bereid)</t>
  </si>
  <si>
    <t>24.42.22.30 - Staven en profielen, van niet-gelegeerd aluminium (excl. die welke zijn gereedgemaakt voor gebruik in constructiewerken)</t>
  </si>
  <si>
    <t>24.42.22.50 - Staven en profielen, van aluminiumlegeringen (excl. die welke zijn gereedgemaakt voor gebruik in constructiewerken)</t>
  </si>
  <si>
    <t>24.42.23.30 - Draad van niet-gelegeerd aluminium (excl. geïsoleerd draad voor het geleiden van elektriciteit, bindgaren en touw versterkt met aluminiumdraad en kabels)</t>
  </si>
  <si>
    <t>24.42.23.50 - Draad van aluminiumlegeringen (excl. geïsoleerd draad voor het geleiden van elektriciteit, bindgaren en touw versterkt met aluminiumdraad en kabels)</t>
  </si>
  <si>
    <t>24.42.24.30 - Platen, bladen en strippen, van niet-gelegeerd aluminium, met een dikte &gt; 0,2 mm</t>
  </si>
  <si>
    <t>24.42.24.50 - Platen, bladen en strippen, van aluminiumlegeringen, met een dikte &gt; 0,2 mm, gelegeerd</t>
  </si>
  <si>
    <t>24.42.25.00 - Bladaluminium met een dikte, een eventuele drager niet meegerekend, &lt;=  0,2 mm</t>
  </si>
  <si>
    <t>24.42.26.30 - Buizen en pijpen, van niet-gelegeerd aluminium (excl. holle profielen, hulpstukken (fittings) voor buisleidingen, buigzame buizen (slangen), en buizen en pijpen, gereedgemaakt voor gebruik in constructiewerken, of als delen van machines, apparaten of vervoermiddelen en dergelijke)</t>
  </si>
  <si>
    <t>24.42.26.50 - Buizen en pijpen, van aluminiumlegeringen (excl. holle profielen, hulpstukken (fittings) voor buisleidingen, buigzame buizen (slangen), en buizen en pijpen, gereedgemaakt voor gebruik in constructiewerken, of als delen van machines, apparaten of vervoermiddelen en dergelijke)</t>
  </si>
  <si>
    <t>24.42.26.70 - Hulpstukken (fittings) voor buisleidingen, van aluminium (incl. verbindingsstukken, ellebogen, moffen) (excl. hulpstukken voorzien van kranen of dergelijke artikelen, gewoon bout- en schroefwerk en bevestigingsbeugels en andere bevestigingselementen)</t>
  </si>
  <si>
    <t>24.43 - Productie van lood, zink en tin</t>
  </si>
  <si>
    <t>24.43.11.30 - Ruw lood, geraffineerd (excl. poeder en schilfers)</t>
  </si>
  <si>
    <t>24.43.11.50 - Ruw lood, antimoon bevattend (excl. poeder en schilfers)</t>
  </si>
  <si>
    <t>24.43.11.90 - Ruw lood (excl. poeder en schilfers, ruw lood, antimoon bevattend en geraffineerd ruw lood))</t>
  </si>
  <si>
    <t>24.43.12.30 - Ruw zink, niet gelegeerd (excl. zinkstof, zinkpoeder en schilfers van zink)</t>
  </si>
  <si>
    <t>24.43.12.50 - Zinklegeringen, ruw (excl. zinkstof, zinkpoeder en schilfers van zink)</t>
  </si>
  <si>
    <t>24.43.13.30 - Ruw tin, niet gelegeerd (excl. poeder en schilfers)</t>
  </si>
  <si>
    <t>24.43.13.50 - Tinlegeringen, ruw (excl. poeder en schilfers)</t>
  </si>
  <si>
    <t>24.43.21.00 - Platen, bladen en strippen, van lood; poeder en schilfers, van lood (excl. poeder en schilfersdie tot kleur- en verfstoffen zijn bereid, en geïsoleerde strip voor het geleiden van elektriciteit)</t>
  </si>
  <si>
    <t>24.43.22.00 - Zinkstof; poeder en schilfers, van zink (excl. die welke zijn bereid als kleurmiddelen, verfstoffen en dergelijke en excl. zinkkorrels)</t>
  </si>
  <si>
    <t>24.43.23.00 - Staven, profielen, draad, platen, bladen en strippen, van zink</t>
  </si>
  <si>
    <t>24.43.24.00 - Staven, profielen en draad, van tin</t>
  </si>
  <si>
    <t>24.44 - Productie van koper</t>
  </si>
  <si>
    <t>24.44.11.00 - Kopersteen of ruwsteen; cementkoper (neergeslagen koper)</t>
  </si>
  <si>
    <t>24.44.12.00 - Niet-geraffineerd koper; anoden van koper voor het elektrolytisch raffineren (incl. "blister copper") (excl. anoden voor de galvanotechniek)</t>
  </si>
  <si>
    <t>24.44.13.30 - Geraffineerd koper, ruw, niet gelegeerd (excl. gewalste, getrokken of gesmede gesinterde producten)</t>
  </si>
  <si>
    <t>24.44.13.70 - Koperlegeringen, ruw (excl. gewalste, getrokken of gesmede gesinterde producten); toeslaglegeringen van koper (incl. niet goed vervormbare legeringen) (excl. koperfosfide (fosforkoper) bevattende &gt; 15 gewichtspercenten fosfor)</t>
  </si>
  <si>
    <t>24.44.21.00 - Poeder en schilfers, van koper (excl. cementkoper (neergeslagen koper), poeder en schilfers die gebruikt worden bij de vervaardiging van verfstoffen, aangeduid als "brons" of als "verguldsel", (chemische verbindingen), geraffineerd koper in korrels)</t>
  </si>
  <si>
    <t>24.44.22.00 - Staven, profielen en holle profielen, van koper of van koperlegeringen (excl. door gieten of sinteren verkregen staven, walsdraad van koper)</t>
  </si>
  <si>
    <t>24.44.23.30 - Draad van geraffineerd koper, met een dwarsdoorsnede &gt; 6 mm, of van koperlegeringen</t>
  </si>
  <si>
    <t>24.44.23.50 - Draad van geraffineerd koper, met een dwarsdoorsnede &gt; 0,5 mm doch &lt;= 6 mm (excl. bindgaren en touw, versterkt met koperdraad, kabels)</t>
  </si>
  <si>
    <t>24.44.23.70 - Draad van geraffineerd koper, met een dwarsdoorsnede &lt;= 0,5 mm (excl. bindgaren en touw, versterkt met koperdraad, kabels)</t>
  </si>
  <si>
    <t>24.44.24.00 - Platen, bladen en strippen, van koper, met een dikte &gt; 0,15 mm (excl. plaatgaas, verkregen door het uitrekken van ingekeepte plaat, geïsoleerde strippen voor het geleiden van elektriciteit)</t>
  </si>
  <si>
    <t>24.44.25.00 - Bladkoper met een dikte, een eventuele drager niet meegerekend, &lt;= 0,15 mm</t>
  </si>
  <si>
    <t>24.44.26.30 - Buizen en pijpen, van koper</t>
  </si>
  <si>
    <t>24.44.26.50 - Hulpstukken (fittings) voor buizen (incl. verbindingsstukken, ellebogen, moffen) van koper of van koperlegeringen (excl. bouten en moeren voor het bevestigen en samenvoegen van buizen en pijpen, hulpstukken voorzien van kranen, ventielen enz.)</t>
  </si>
  <si>
    <t>24.45 - Productie van overige non-ferrometalen</t>
  </si>
  <si>
    <t>24.45.11.10 - Nikkel, niet-gelegeerd, ruw</t>
  </si>
  <si>
    <t>24.45.11.20 - Nikkellegeringen, ruw</t>
  </si>
  <si>
    <t>24.45.12.10 - Nikkelmatte</t>
  </si>
  <si>
    <t>24.45.12.20 - Nikkeloxidesinters en andere tussenproducten van de nikkelmetallurgie</t>
  </si>
  <si>
    <t>24.45.21.00 - Poeder en schilfers, van nikkel (excl. nikkeloxidesinters)</t>
  </si>
  <si>
    <t>24.45.22.00 - Staven, profielen en draad, van nikkel en van nikkellegeringen (excl. staven en profielen, gereedgemaakt voor gebruik in constructiewerken, en staven en draad, geïsoleerd voor het geleiden van elektriciteit)</t>
  </si>
  <si>
    <t>24.45.23.00 - Platen, bladen en strippen, van nikkel of van nikkellegeringen (excl. plaatgaas verkregen door het uitrekken van ingekeepte platen of banden)</t>
  </si>
  <si>
    <t>24.45.24.00 - Buizen en pijpen, alsmede hulpstukken (fittings) voor buisleidingen, van nikkel</t>
  </si>
  <si>
    <t>24.45.30.13 - Wolfraam en werken daarvan (excl. resten en afval), n.e.g.</t>
  </si>
  <si>
    <t>24.45.30.17 - Molybdeen en werken daarvan (excl. resten en afval), n.e.g.</t>
  </si>
  <si>
    <t>24.45.30.20 - Tantaal, ruw, incl. enkel door sinteren verkregen staven; poeder van tantaal</t>
  </si>
  <si>
    <t>24.45.30.21 - Tantaal en werken van tantaal. Staven (m.u.v. enkel door sinteren verkregen staven), profielen, draad, platen, bladen en strippen</t>
  </si>
  <si>
    <t>24.45.30.22 - Andere werken van tantaal (excl. resten en afval), n.e.g.</t>
  </si>
  <si>
    <t>24.45.30.24 - Magnesium, ruw, bevattende = 99,8 gewichtspercenten magnesium</t>
  </si>
  <si>
    <t>24.45.30.26 - Magnesium, ruw, bevattende &lt; 99,8 gewichtspercenten magnesium</t>
  </si>
  <si>
    <t>24.45.30.28 - Andere werken van magnesium (excl. resten en afval), n.e.g.</t>
  </si>
  <si>
    <t>24.45.30.31 - Ruw bismut; poeder van bismut (excl. resten en afval)</t>
  </si>
  <si>
    <t>24.45.30.32 - Werken van bismut (excl. resten en afval), n.e.g.</t>
  </si>
  <si>
    <t>24.45.30.33 - Cadmium en werken van cadmium (excl. resten en afval), n.e.g.</t>
  </si>
  <si>
    <t>24.45.30.35 - Kobaltmatte en andere tussenproducten van de kobaltmetallurgie; kobalt, ruw; poeder van kobalt (excl. resten en afval)</t>
  </si>
  <si>
    <t>24.45.30.36 - Werken van kobalt, n.e.g.</t>
  </si>
  <si>
    <t>24.45.30.43 - Titaan en werken daarvan (excl. resten en afval), n.e.g.</t>
  </si>
  <si>
    <t>24.45.30.45 - Antimoon. Ruw antimoon; poeder van antimoon</t>
  </si>
  <si>
    <t>24.45.30.46 - Antimoon en werken van antimoon (excl. ruw antimoon; poeder van antimoon; resten en afval)</t>
  </si>
  <si>
    <t>24.45.30.48 - Zirconium en werken van zirconium (excl. resten en afval), n.e.g.</t>
  </si>
  <si>
    <t>24.45.30.60 - Ruw beryllium; poeder van beryllium</t>
  </si>
  <si>
    <t>24.45.30.61 - Werken van beryllium (excl. resten en afval), n.e.g.</t>
  </si>
  <si>
    <t>24.45.30.62 - Ruw hafnium “celtium”; poeder van hafnium</t>
  </si>
  <si>
    <t>24.45.30.63 - Werken van hafnium “celtium”, n.e.g.</t>
  </si>
  <si>
    <t>24.45.30.64 - Ruw niobium “columbium” en rhenium; poeder van niobium “columbium” of rhenium</t>
  </si>
  <si>
    <t>24.45.30.65 - Werken van niobium “columbium” of rhenium, n.e.g.</t>
  </si>
  <si>
    <t>24.45.30.66 - Resten en afval van niobium “columbium”, rhenium, gallium, indium, vanadium en germanium (m.u.v. assen en residuen die deze metalen bevatten)</t>
  </si>
  <si>
    <t>24.45.30.70 - Ruw indium; poeder van indium</t>
  </si>
  <si>
    <t>24.45.30.71 - Werken van gallium, indium en vanadium, n.e.g</t>
  </si>
  <si>
    <t>24.45.30.73 - Ruw gallium; poeder van gallium</t>
  </si>
  <si>
    <t>24.45.30.76 - Ruw vanadium; poeder van vanadium (m.u.v. assen en residuen die vanadium bevatten)</t>
  </si>
  <si>
    <t>24.45.30.79 - Ruw germanium; poeder van germanium</t>
  </si>
  <si>
    <t>24.45.30.82 - Chromium en thallium, en werken van die metalen, n.e.g. (excl. resten en afval van die metalen)</t>
  </si>
  <si>
    <t>24.45.30.85 - Mangaan. Ruw mangaan; poeder van mangaan.</t>
  </si>
  <si>
    <t>24.45.30.86 - Resten en afval van mangaan (m.u.v. assen en residuen die mangaan bevatten)</t>
  </si>
  <si>
    <t>24.45.30.87 - Werken van mangaan, n.e.g.</t>
  </si>
  <si>
    <t>24.45.30.90 - Cermets en werken daarvan, n.e.g.; resten en afval, van cermets (m.u.v. assen en residuen die cermets bevatten)</t>
  </si>
  <si>
    <t>24.51 - Gieten van ijzer</t>
  </si>
  <si>
    <t>24.51.11.10 - Delen van smeedbaar gietijzer voor voertuigen voor vervoer over land, voor zuigermotoren en voor andere machines, toestellen en mechanische werktuigen</t>
  </si>
  <si>
    <t>Gietijzer (*)</t>
  </si>
  <si>
    <t>24.51.11.90 - Delen van smeedbaar gietijzer voor ander gebruik</t>
  </si>
  <si>
    <t>24.51.12.10 - Delen van nodulair gietijzer voor voertuigen voor vervoer over land</t>
  </si>
  <si>
    <t>24.51.12.20 - Delen van nodulair gietijzer voor drijfwerkassen, nokkenassen, krukassen, kussenblokken en lagerschalen (excl. die voor kussenblokken voorzien van kogel-, rol-, naald- of dergelijke lagers)</t>
  </si>
  <si>
    <t>24.51.12.40 - Andere delen van nodulair gietijzer voor zuigermotoren en aandrijvingselementen</t>
  </si>
  <si>
    <t>24.51.12.50 - Delen van nodulair gietijzer voor machines, toestellen en mechanische werktuigen (excl. die voor zuigermotoren)</t>
  </si>
  <si>
    <t>24.51.12.90 - Delen van nodulair gietijzer voor rollend en ander materieel voor spoor- en tramwegen, alsmede delen daarvan (excl. die voor voertuigen voor vervoer te land, kussenblokken, lagerschalen, zuigermotoren, getande overbrengingen, riemschijven, koppelingen en machines)</t>
  </si>
  <si>
    <t>24.51.13.10 - Delen van grijs gietijzer voor voertuigen voor vervoer over land (excl. die voor rollend en ander materieel voor spoor- en tramwegen en voertuigen voor de bouwnijverheid)</t>
  </si>
  <si>
    <t>24.51.13.20 - Delen van grijs gietijzer voor drijfwerkassen, nokkenassen, krukassen en krukken, kussenblokken en lagerschalen (excl. die voor kussenblokken voorzien van kogel-, rol-, naald- of dergelijke lagers)</t>
  </si>
  <si>
    <t>24.51.13.40 - Andere delen van grijs gietijzer voor zuigermotoren en aandrijvingselementen</t>
  </si>
  <si>
    <t>24.51.13.50 - Delen van grijs gietijzer voor machines, toestellen en mechanische werktuigen (excl. die voor zuigermotoren)</t>
  </si>
  <si>
    <t>24.51.13.90 - Delen van grijs gietijzer voor rollend en ander materieel voor spoor- en tramwegen, alsmede delen daarvan (excl. die voor voertuigen voor vervoer te land, kussenblokken, lagerschalen, zuigermotoren, getande overbrengingen, riemschijven, koppelingen en machines)</t>
  </si>
  <si>
    <t>Ja</t>
  </si>
  <si>
    <t>VER</t>
  </si>
  <si>
    <t>KO</t>
  </si>
  <si>
    <t>niet-VER</t>
  </si>
  <si>
    <t>MO</t>
  </si>
  <si>
    <t>GO</t>
  </si>
  <si>
    <t>Product-benchmark</t>
  </si>
  <si>
    <t xml:space="preserve">Benchmark-waarde </t>
  </si>
  <si>
    <t xml:space="preserve">Benchmark-eenheid </t>
  </si>
  <si>
    <t>Ton houtslijp</t>
  </si>
  <si>
    <r>
      <t>ton CO</t>
    </r>
    <r>
      <rPr>
        <vertAlign val="subscript"/>
        <sz val="11"/>
        <color theme="1"/>
        <rFont val="Calibri"/>
        <family val="2"/>
        <scheme val="minor"/>
      </rPr>
      <t>2</t>
    </r>
    <r>
      <rPr>
        <sz val="11"/>
        <color theme="1"/>
        <rFont val="Calibri"/>
        <family val="2"/>
        <scheme val="minor"/>
      </rPr>
      <t>/t product (*)</t>
    </r>
  </si>
  <si>
    <t>Ton raffinageproducten</t>
  </si>
  <si>
    <t>Ton waterstof</t>
  </si>
  <si>
    <t>Silicium. bevattende minder dan 99,99 gewichtspercenten silicium</t>
  </si>
  <si>
    <t>Ton staal</t>
  </si>
  <si>
    <t>Ton ferromangaan</t>
  </si>
  <si>
    <t>Ton ferrosilicium</t>
  </si>
  <si>
    <t>Ton ferronikkel</t>
  </si>
  <si>
    <t>Ton ferrosilicomangaan</t>
  </si>
  <si>
    <t>Ton ruw aluminium</t>
  </si>
  <si>
    <t>Ton aluminiumoxide</t>
  </si>
  <si>
    <t>Ton zink</t>
  </si>
  <si>
    <t>Ton koperkathoden</t>
  </si>
  <si>
    <t>Ton gietijzer</t>
  </si>
  <si>
    <t>Koning Albert II-laan 15 bus 331</t>
  </si>
  <si>
    <t xml:space="preserve">1210 Brussel </t>
  </si>
  <si>
    <t>Zo ja, licht toe:</t>
  </si>
  <si>
    <t>Indien er een ruim assortiment producten wordt geproduceerd in de fallback-subinstallatie en er onvoldoende lijnen beschikbaar zijn in bovenstaande tabel, mag u deze PRODCOM-codes in het volgende veld ingeven.</t>
  </si>
  <si>
    <t>Het is mogelijk dat hierdoor onder de fallback-benchmark de volumes en verbruiken voor erg verschillende producten gegroepeerd worden.</t>
  </si>
  <si>
    <r>
      <t xml:space="preserve">Efficiëntiebenchmarks gevolgd door een (*) zijn opgesteld voor producten met uitwisselbaarheid van brandstof en elektriciteit. Voor deze producten geeft u tevens het aandeel relevante indirecte emissies tijdens de </t>
    </r>
    <r>
      <rPr>
        <u/>
        <sz val="10"/>
        <color theme="1"/>
        <rFont val="Calibri"/>
        <family val="2"/>
        <scheme val="minor"/>
      </rPr>
      <t>referentieperiode</t>
    </r>
    <r>
      <rPr>
        <sz val="10"/>
        <color theme="1"/>
        <rFont val="Calibri"/>
        <family val="2"/>
        <scheme val="minor"/>
      </rPr>
      <t xml:space="preserve"> (%) conform de jaarlijkse Baseline Data Report (BDR)- of Activity Level Change (ALC)-rapportering. Dat is 1 minus de factor ElExch-F, die u kan terugvinden in het BDR bij de betreffende productbenchmark-subinstallatie (in tab K_Summary); hier in te vullen als een percentage.</t>
    </r>
  </si>
  <si>
    <r>
      <t xml:space="preserve">tot een </t>
    </r>
    <r>
      <rPr>
        <b/>
        <sz val="10"/>
        <color theme="1"/>
        <rFont val="Calibri"/>
        <family val="2"/>
        <scheme val="minor"/>
      </rPr>
      <t>energiebeleidsovereenkomst</t>
    </r>
    <r>
      <rPr>
        <sz val="10"/>
        <color theme="1"/>
        <rFont val="Calibri"/>
        <family val="2"/>
        <scheme val="minor"/>
      </rPr>
      <t>?</t>
    </r>
  </si>
  <si>
    <r>
      <t xml:space="preserve">Heeft de aanvraag betrekking op een </t>
    </r>
    <r>
      <rPr>
        <b/>
        <sz val="10"/>
        <rFont val="Calibri"/>
        <family val="2"/>
        <scheme val="minor"/>
      </rPr>
      <t>BKG-installatie</t>
    </r>
    <r>
      <rPr>
        <sz val="10"/>
        <rFont val="Calibri"/>
        <family val="2"/>
        <scheme val="minor"/>
      </rPr>
      <t>? Opgelet: in dit geval dienen de grenzen van de BKG-installatie overeen te stemmen met de grenzen van de huidige aanvraag.</t>
    </r>
  </si>
  <si>
    <r>
      <t xml:space="preserve">Is de steunaanvragende onderneming een </t>
    </r>
    <r>
      <rPr>
        <b/>
        <sz val="10"/>
        <color theme="1"/>
        <rFont val="Calibri"/>
        <family val="2"/>
        <scheme val="minor"/>
      </rPr>
      <t>kleine</t>
    </r>
    <r>
      <rPr>
        <sz val="10"/>
        <color theme="1"/>
        <rFont val="Calibri"/>
        <family val="2"/>
        <scheme val="minor"/>
      </rPr>
      <t xml:space="preserve"> (KO), </t>
    </r>
    <r>
      <rPr>
        <b/>
        <sz val="10"/>
        <color theme="1"/>
        <rFont val="Calibri"/>
        <family val="2"/>
        <scheme val="minor"/>
      </rPr>
      <t>middelgrote</t>
    </r>
    <r>
      <rPr>
        <sz val="10"/>
        <color theme="1"/>
        <rFont val="Calibri"/>
        <family val="2"/>
        <scheme val="minor"/>
      </rPr>
      <t xml:space="preserve"> (MO) of </t>
    </r>
    <r>
      <rPr>
        <b/>
        <sz val="10"/>
        <color theme="1"/>
        <rFont val="Calibri"/>
        <family val="2"/>
        <scheme val="minor"/>
      </rPr>
      <t>grote onderneming</t>
    </r>
    <r>
      <rPr>
        <sz val="10"/>
        <color theme="1"/>
        <rFont val="Calibri"/>
        <family val="2"/>
        <scheme val="minor"/>
      </rPr>
      <t xml:space="preserve"> (GO) volgens de parameters op </t>
    </r>
    <r>
      <rPr>
        <u/>
        <sz val="10"/>
        <color rgb="FF0070C0"/>
        <rFont val="Calibri"/>
        <family val="2"/>
        <scheme val="minor"/>
      </rPr>
      <t>http://www.vlaio.be/artikel/europese-kmo-definitie</t>
    </r>
    <r>
      <rPr>
        <sz val="10"/>
        <rFont val="Calibri"/>
        <family val="2"/>
        <scheme val="minor"/>
      </rPr>
      <t>?</t>
    </r>
  </si>
  <si>
    <r>
      <rPr>
        <sz val="10"/>
        <rFont val="Calibri"/>
        <family val="2"/>
        <scheme val="minor"/>
      </rPr>
      <t xml:space="preserve">Is de steunaanvragende onderneming op het moment van de steunaanvraag een </t>
    </r>
    <r>
      <rPr>
        <b/>
        <sz val="10"/>
        <rFont val="Calibri"/>
        <family val="2"/>
        <scheme val="minor"/>
      </rPr>
      <t>onderneming in moeilijkheden</t>
    </r>
    <r>
      <rPr>
        <sz val="10"/>
        <rFont val="Calibri"/>
        <family val="2"/>
        <scheme val="minor"/>
      </rPr>
      <t xml:space="preserve"> (OIM) volgens de OIM-parameters op </t>
    </r>
    <r>
      <rPr>
        <u/>
        <sz val="10"/>
        <color rgb="FF0070C0"/>
        <rFont val="Calibri"/>
        <family val="2"/>
        <scheme val="minor"/>
      </rPr>
      <t>https://www.vlaio.be/nl/subsidies-financiering/compensatie-indirecte-emissiekosten/voorwaarden</t>
    </r>
  </si>
  <si>
    <r>
      <t xml:space="preserve">Voldoet de steunaanvragende onderneming aan de </t>
    </r>
    <r>
      <rPr>
        <b/>
        <sz val="10"/>
        <color theme="1"/>
        <rFont val="Calibri"/>
        <family val="2"/>
        <scheme val="minor"/>
      </rPr>
      <t>milieu- en energieregelgeving</t>
    </r>
    <r>
      <rPr>
        <sz val="10"/>
        <color theme="1"/>
        <rFont val="Calibri"/>
        <family val="2"/>
        <scheme val="minor"/>
      </rPr>
      <t xml:space="preserve"> van toepassing in het Vlaamse Gewest conform artikel 7 van het </t>
    </r>
  </si>
  <si>
    <r>
      <t xml:space="preserve">Wordt de steun </t>
    </r>
    <r>
      <rPr>
        <b/>
        <sz val="10"/>
        <rFont val="Calibri"/>
        <family val="2"/>
        <scheme val="minor"/>
      </rPr>
      <t>gecumuleerd</t>
    </r>
    <r>
      <rPr>
        <sz val="10"/>
        <rFont val="Calibri"/>
        <family val="2"/>
        <scheme val="minor"/>
      </rPr>
      <t xml:space="preserve"> met steun of de-minimissteun afkomstig van lokale, regionale of nationale instanties ter dekking van dezelfde in aanmerking komende kosten?</t>
    </r>
  </si>
  <si>
    <t>CIE.2026.xxxx</t>
  </si>
  <si>
    <t>Aanvraag Compensatie Indirecte Emissiekosten EJ 2025</t>
  </si>
  <si>
    <r>
      <rPr>
        <sz val="10"/>
        <rFont val="Calibri"/>
        <family val="2"/>
        <scheme val="minor"/>
      </rPr>
      <t xml:space="preserve">1. Dit aanvraagformulier is een toepassing van het besluit van de Vlaamse Regering van 3 februari 2023 tot toekenning van steun aan ondernemingen ter compensatie van indirecte emissiekosten en de uitvoeringsbesluiten.
2. Voor elke </t>
    </r>
    <r>
      <rPr>
        <b/>
        <sz val="10"/>
        <rFont val="Calibri"/>
        <family val="2"/>
        <scheme val="minor"/>
      </rPr>
      <t>installatie</t>
    </r>
    <r>
      <rPr>
        <sz val="10"/>
        <rFont val="Calibri"/>
        <family val="2"/>
        <scheme val="minor"/>
      </rPr>
      <t xml:space="preserve"> waarvoor u deze subsidie aanvraagt, dient u een </t>
    </r>
    <r>
      <rPr>
        <b/>
        <sz val="10"/>
        <rFont val="Calibri"/>
        <family val="2"/>
        <scheme val="minor"/>
      </rPr>
      <t>afzonderlijke</t>
    </r>
    <r>
      <rPr>
        <sz val="10"/>
        <rFont val="Calibri"/>
        <family val="2"/>
        <scheme val="minor"/>
      </rPr>
      <t xml:space="preserve"> </t>
    </r>
    <r>
      <rPr>
        <b/>
        <sz val="10"/>
        <rFont val="Calibri"/>
        <family val="2"/>
        <scheme val="minor"/>
      </rPr>
      <t>aanvraag</t>
    </r>
    <r>
      <rPr>
        <sz val="10"/>
        <rFont val="Calibri"/>
        <family val="2"/>
        <scheme val="minor"/>
      </rPr>
      <t xml:space="preserve"> in met de ingevulde tabbladen 'Bedrijfsgegevens' en 'Steunberekening'. 
3. Een aanvraag voor een compensatie van de in </t>
    </r>
    <r>
      <rPr>
        <b/>
        <sz val="10"/>
        <rFont val="Calibri"/>
        <family val="2"/>
        <scheme val="minor"/>
      </rPr>
      <t>2025</t>
    </r>
    <r>
      <rPr>
        <sz val="10"/>
        <rFont val="Calibri"/>
        <family val="2"/>
        <scheme val="minor"/>
      </rPr>
      <t xml:space="preserve"> gemaakte indirecte emissiekosten (emissiejaar (EJ) 2025) moet uiterlijk op </t>
    </r>
    <r>
      <rPr>
        <b/>
        <sz val="10"/>
        <rFont val="Calibri"/>
        <family val="2"/>
        <scheme val="minor"/>
      </rPr>
      <t>31 maart 2026</t>
    </r>
    <r>
      <rPr>
        <sz val="10"/>
        <rFont val="Calibri"/>
        <family val="2"/>
        <scheme val="minor"/>
      </rPr>
      <t xml:space="preserve"> worden ingediend.
</t>
    </r>
    <r>
      <rPr>
        <sz val="10"/>
        <color theme="1"/>
        <rFont val="Calibri"/>
        <family val="2"/>
        <scheme val="minor"/>
      </rPr>
      <t xml:space="preserve">
Meer informatie over de Compensatie Indirecte Emissiekosten en over de steunaanvraag vindt u op de website</t>
    </r>
    <r>
      <rPr>
        <sz val="10"/>
        <color rgb="FF0070C0"/>
        <rFont val="Calibri"/>
        <family val="2"/>
        <scheme val="minor"/>
      </rPr>
      <t xml:space="preserve"> </t>
    </r>
    <r>
      <rPr>
        <u/>
        <sz val="10"/>
        <color rgb="FF0070C0"/>
        <rFont val="Calibri"/>
        <family val="2"/>
        <scheme val="minor"/>
      </rPr>
      <t>https://www.vlaio.be/nl/subsidies-financiering/compensatie-indirecte-emissiekosten</t>
    </r>
    <r>
      <rPr>
        <sz val="10"/>
        <color theme="1"/>
        <rFont val="Calibri"/>
        <family val="2"/>
        <scheme val="minor"/>
      </rPr>
      <t xml:space="preserve">. </t>
    </r>
  </si>
  <si>
    <t>Fallback-efficiëntiebenchmark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</si>
</sst>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quot;€&quot;_-;\-* #,##0.00\ &quot;€&quot;_-;_-* &quot;-&quot;??\ &quot;€&quot;_-;_-@_-"/>
    <numFmt numFmtId="165" formatCode="_-* #,##0.00_-;\-* #,##0.00_-;_-* &quot;-&quot;??_-;_-@_-"/>
    <numFmt numFmtId="166" formatCode="#,##0.00\ &quot;€&quot;"/>
    <numFmt numFmtId="167" formatCode="0.0000"/>
    <numFmt numFmtId="168" formatCode="0.000000000"/>
  </numFmts>
  <fonts count="57" x14ac:knownFonts="1">
    <font>
      <sz val="11"/>
      <color theme="1"/>
      <name val="Calibri"/>
      <family val="2"/>
      <scheme val="minor"/>
    </font>
    <font>
      <b/>
      <sz val="11"/>
      <color theme="1"/>
      <name val="Calibri"/>
      <family val="2"/>
      <scheme val="minor"/>
    </font>
    <font>
      <sz val="10"/>
      <color rgb="FF000000"/>
      <name val="Calibri"/>
      <family val="2"/>
      <scheme val="minor"/>
    </font>
    <font>
      <u/>
      <sz val="11"/>
      <color theme="10"/>
      <name val="Calibri"/>
      <family val="2"/>
      <scheme val="minor"/>
    </font>
    <font>
      <u/>
      <sz val="10"/>
      <color theme="10"/>
      <name val="Calibri"/>
      <family val="2"/>
      <scheme val="minor"/>
    </font>
    <font>
      <b/>
      <sz val="12"/>
      <color theme="0"/>
      <name val="Calibri"/>
      <family val="2"/>
      <scheme val="minor"/>
    </font>
    <font>
      <sz val="10"/>
      <color theme="1"/>
      <name val="Calibri"/>
      <family val="2"/>
      <scheme val="minor"/>
    </font>
    <font>
      <b/>
      <sz val="10"/>
      <color rgb="FFFF0000"/>
      <name val="Calibri"/>
      <family val="2"/>
      <scheme val="minor"/>
    </font>
    <font>
      <b/>
      <sz val="10"/>
      <color theme="1"/>
      <name val="Calibri"/>
      <family val="2"/>
      <scheme val="minor"/>
    </font>
    <font>
      <sz val="11"/>
      <color indexed="8"/>
      <name val="Calibri"/>
      <family val="2"/>
    </font>
    <font>
      <sz val="9"/>
      <color indexed="8"/>
      <name val="Arial"/>
      <family val="2"/>
    </font>
    <font>
      <b/>
      <sz val="9"/>
      <name val="Arial"/>
      <family val="2"/>
    </font>
    <font>
      <sz val="9"/>
      <name val="Arial"/>
      <family val="2"/>
    </font>
    <font>
      <i/>
      <sz val="10"/>
      <color indexed="8"/>
      <name val="Calibri"/>
      <family val="2"/>
      <scheme val="minor"/>
    </font>
    <font>
      <sz val="10"/>
      <color indexed="8"/>
      <name val="Calibri"/>
      <family val="2"/>
      <scheme val="minor"/>
    </font>
    <font>
      <b/>
      <sz val="10"/>
      <name val="Calibri"/>
      <family val="2"/>
      <scheme val="minor"/>
    </font>
    <font>
      <sz val="12"/>
      <color theme="0"/>
      <name val="Calibri"/>
      <family val="2"/>
      <scheme val="minor"/>
    </font>
    <font>
      <sz val="12"/>
      <color theme="1"/>
      <name val="Calibri"/>
      <family val="2"/>
      <scheme val="minor"/>
    </font>
    <font>
      <i/>
      <sz val="11"/>
      <color indexed="8"/>
      <name val="Calibri"/>
      <family val="2"/>
      <scheme val="minor"/>
    </font>
    <font>
      <sz val="8"/>
      <name val="Calibri"/>
      <family val="2"/>
      <scheme val="minor"/>
    </font>
    <font>
      <b/>
      <sz val="11"/>
      <color rgb="FFFF0000"/>
      <name val="Calibri"/>
      <family val="2"/>
      <scheme val="minor"/>
    </font>
    <font>
      <b/>
      <sz val="10"/>
      <color indexed="8"/>
      <name val="Calibri"/>
      <family val="2"/>
      <scheme val="minor"/>
    </font>
    <font>
      <vertAlign val="subscript"/>
      <sz val="10"/>
      <color theme="1"/>
      <name val="Calibri"/>
      <family val="2"/>
      <scheme val="minor"/>
    </font>
    <font>
      <sz val="10"/>
      <name val="Arial"/>
      <family val="2"/>
    </font>
    <font>
      <sz val="10"/>
      <name val="MS Sans Serif"/>
      <family val="2"/>
    </font>
    <font>
      <u/>
      <sz val="9"/>
      <color theme="10"/>
      <name val="Arial"/>
      <family val="2"/>
    </font>
    <font>
      <b/>
      <sz val="12"/>
      <color theme="0"/>
      <name val="Calibri Light"/>
      <family val="2"/>
      <scheme val="major"/>
    </font>
    <font>
      <sz val="11"/>
      <color theme="0"/>
      <name val="Calibri Light"/>
      <family val="2"/>
      <scheme val="major"/>
    </font>
    <font>
      <sz val="11"/>
      <color theme="1"/>
      <name val="Calibri Light"/>
      <family val="2"/>
      <scheme val="major"/>
    </font>
    <font>
      <b/>
      <sz val="10"/>
      <color theme="0"/>
      <name val="Calibri"/>
      <family val="2"/>
      <scheme val="minor"/>
    </font>
    <font>
      <sz val="10"/>
      <name val="Calibri"/>
      <family val="2"/>
      <scheme val="minor"/>
    </font>
    <font>
      <sz val="11"/>
      <name val="Calibri"/>
      <family val="2"/>
      <scheme val="minor"/>
    </font>
    <font>
      <u/>
      <sz val="10"/>
      <color rgb="FF0070C0"/>
      <name val="Calibri"/>
      <family val="2"/>
      <scheme val="minor"/>
    </font>
    <font>
      <sz val="10"/>
      <color rgb="FF0070C0"/>
      <name val="Calibri"/>
      <family val="2"/>
      <scheme val="minor"/>
    </font>
    <font>
      <u/>
      <sz val="10"/>
      <color theme="1"/>
      <name val="Calibri"/>
      <family val="2"/>
      <scheme val="minor"/>
    </font>
    <font>
      <sz val="11"/>
      <color indexed="18"/>
      <name val="Arial"/>
      <family val="2"/>
    </font>
    <font>
      <sz val="9"/>
      <color indexed="18"/>
      <name val="ARIAL"/>
      <family val="2"/>
    </font>
    <font>
      <b/>
      <i/>
      <sz val="9"/>
      <name val="Arial"/>
      <family val="2"/>
    </font>
    <font>
      <b/>
      <i/>
      <sz val="11"/>
      <name val="Calibri"/>
      <family val="2"/>
    </font>
    <font>
      <i/>
      <sz val="9"/>
      <name val="Arial"/>
      <family val="2"/>
    </font>
    <font>
      <sz val="9"/>
      <name val="Calibri"/>
      <family val="2"/>
    </font>
    <font>
      <sz val="11"/>
      <name val="Arial"/>
      <family val="2"/>
    </font>
    <font>
      <b/>
      <sz val="11"/>
      <name val="Arial"/>
      <family val="2"/>
    </font>
    <font>
      <sz val="11"/>
      <color rgb="FFFF0000"/>
      <name val="Calibri"/>
      <family val="2"/>
      <scheme val="minor"/>
    </font>
    <font>
      <b/>
      <sz val="11"/>
      <name val="Calibri"/>
      <family val="2"/>
      <scheme val="minor"/>
    </font>
    <font>
      <i/>
      <sz val="10"/>
      <name val="Calibri"/>
      <family val="2"/>
    </font>
    <font>
      <sz val="10"/>
      <name val="Calibri"/>
      <family val="2"/>
    </font>
    <font>
      <sz val="10"/>
      <color indexed="18"/>
      <name val="Calibri"/>
      <family val="2"/>
      <scheme val="minor"/>
    </font>
    <font>
      <b/>
      <i/>
      <sz val="10"/>
      <name val="Calibri"/>
      <family val="2"/>
      <scheme val="minor"/>
    </font>
    <font>
      <b/>
      <sz val="9"/>
      <color rgb="FFFF0000"/>
      <name val="Arial"/>
      <family val="2"/>
    </font>
    <font>
      <vertAlign val="subscript"/>
      <sz val="11"/>
      <color theme="1"/>
      <name val="Calibri"/>
      <family val="2"/>
      <scheme val="minor"/>
    </font>
    <font>
      <sz val="11"/>
      <color theme="1"/>
      <name val="Calibri"/>
      <family val="2"/>
      <scheme val="minor"/>
    </font>
    <font>
      <b/>
      <sz val="16"/>
      <color theme="1"/>
      <name val="Calibri Light"/>
      <family val="2"/>
      <scheme val="major"/>
    </font>
    <font>
      <sz val="16"/>
      <color theme="1"/>
      <name val="Calibri"/>
      <family val="2"/>
      <scheme val="minor"/>
    </font>
    <font>
      <b/>
      <sz val="11"/>
      <color theme="0"/>
      <name val="Calibri"/>
      <family val="2"/>
      <scheme val="minor"/>
    </font>
    <font>
      <sz val="11"/>
      <color theme="0"/>
      <name val="Calibri"/>
      <family val="2"/>
      <scheme val="minor"/>
    </font>
    <font>
      <sz val="10"/>
      <color theme="0"/>
      <name val="Calibri"/>
      <family val="2"/>
      <scheme val="minor"/>
    </font>
  </fonts>
  <fills count="8">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
      <patternFill patternType="solid">
        <fgColor rgb="FFFFFF00"/>
        <bgColor indexed="64"/>
      </patternFill>
    </fill>
    <fill>
      <patternFill patternType="solid">
        <fgColor rgb="FF009B48"/>
        <bgColor indexed="64"/>
      </patternFill>
    </fill>
    <fill>
      <patternFill patternType="solid">
        <fgColor rgb="FF002776"/>
        <bgColor indexed="64"/>
      </patternFill>
    </fill>
  </fills>
  <borders count="3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right/>
      <top style="thin">
        <color indexed="55"/>
      </top>
      <bottom/>
      <diagonal/>
    </border>
    <border>
      <left/>
      <right/>
      <top/>
      <bottom style="thin">
        <color indexed="55"/>
      </bottom>
      <diagonal/>
    </border>
    <border>
      <left style="thin">
        <color indexed="55"/>
      </left>
      <right style="thin">
        <color indexed="55"/>
      </right>
      <top style="thin">
        <color indexed="55"/>
      </top>
      <bottom style="thin">
        <color indexed="55"/>
      </bottom>
      <diagonal/>
    </border>
    <border>
      <left style="thin">
        <color rgb="FF969696"/>
      </left>
      <right style="thin">
        <color rgb="FF969696"/>
      </right>
      <top style="thin">
        <color indexed="55"/>
      </top>
      <bottom style="thin">
        <color rgb="FF969696"/>
      </bottom>
      <diagonal/>
    </border>
    <border>
      <left style="thin">
        <color rgb="FF969696"/>
      </left>
      <right style="thin">
        <color rgb="FF969696"/>
      </right>
      <top style="thin">
        <color rgb="FF969696"/>
      </top>
      <bottom style="thin">
        <color rgb="FF969696"/>
      </bottom>
      <diagonal/>
    </border>
    <border>
      <left style="thin">
        <color rgb="FF969696"/>
      </left>
      <right/>
      <top style="thin">
        <color rgb="FF969696"/>
      </top>
      <bottom style="thin">
        <color rgb="FF969696"/>
      </bottom>
      <diagonal/>
    </border>
    <border>
      <left/>
      <right/>
      <top style="thin">
        <color rgb="FF969696"/>
      </top>
      <bottom style="thin">
        <color rgb="FF969696"/>
      </bottom>
      <diagonal/>
    </border>
    <border>
      <left/>
      <right style="thin">
        <color rgb="FF969696"/>
      </right>
      <top style="thin">
        <color rgb="FF969696"/>
      </top>
      <bottom style="thin">
        <color rgb="FF969696"/>
      </bottom>
      <diagonal/>
    </border>
    <border>
      <left style="thin">
        <color rgb="FF969696"/>
      </left>
      <right/>
      <top/>
      <bottom style="thin">
        <color rgb="FF969696"/>
      </bottom>
      <diagonal/>
    </border>
    <border>
      <left/>
      <right/>
      <top/>
      <bottom style="thin">
        <color rgb="FF969696"/>
      </bottom>
      <diagonal/>
    </border>
    <border>
      <left/>
      <right style="thin">
        <color rgb="FF969696"/>
      </right>
      <top/>
      <bottom style="thin">
        <color rgb="FF969696"/>
      </bottom>
      <diagonal/>
    </border>
    <border>
      <left style="thin">
        <color rgb="FF969696"/>
      </left>
      <right style="thin">
        <color rgb="FF969696"/>
      </right>
      <top style="thin">
        <color rgb="FF969696"/>
      </top>
      <bottom/>
      <diagonal/>
    </border>
    <border>
      <left style="thin">
        <color rgb="FF969696"/>
      </left>
      <right style="thin">
        <color rgb="FF969696"/>
      </right>
      <top/>
      <bottom/>
      <diagonal/>
    </border>
    <border>
      <left style="thin">
        <color rgb="FF969696"/>
      </left>
      <right style="thin">
        <color rgb="FF969696"/>
      </right>
      <top/>
      <bottom style="thin">
        <color rgb="FF969696"/>
      </bottom>
      <diagonal/>
    </border>
    <border>
      <left/>
      <right/>
      <top/>
      <bottom style="hair">
        <color indexed="64"/>
      </bottom>
      <diagonal/>
    </border>
    <border>
      <left/>
      <right/>
      <top style="hair">
        <color indexed="64"/>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s>
  <cellStyleXfs count="9">
    <xf numFmtId="0" fontId="0" fillId="0" borderId="0"/>
    <xf numFmtId="0" fontId="3" fillId="0" borderId="0" applyNumberFormat="0" applyFill="0" applyBorder="0" applyAlignment="0" applyProtection="0"/>
    <xf numFmtId="0" fontId="9" fillId="0" borderId="0"/>
    <xf numFmtId="164" fontId="23" fillId="0" borderId="0" applyFont="0" applyFill="0" applyBorder="0" applyAlignment="0" applyProtection="0"/>
    <xf numFmtId="0" fontId="25" fillId="0" borderId="0" applyNumberFormat="0" applyFill="0" applyBorder="0" applyAlignment="0" applyProtection="0">
      <alignment vertical="top"/>
      <protection locked="0"/>
    </xf>
    <xf numFmtId="0" fontId="3" fillId="0" borderId="0" applyNumberFormat="0" applyFill="0" applyBorder="0" applyAlignment="0" applyProtection="0"/>
    <xf numFmtId="0" fontId="25" fillId="0" borderId="0" applyNumberFormat="0" applyFill="0" applyBorder="0" applyAlignment="0" applyProtection="0">
      <alignment vertical="top"/>
      <protection locked="0"/>
    </xf>
    <xf numFmtId="165" fontId="9" fillId="0" borderId="0" applyFont="0" applyFill="0" applyBorder="0" applyAlignment="0" applyProtection="0"/>
    <xf numFmtId="0" fontId="24" fillId="0" borderId="0"/>
  </cellStyleXfs>
  <cellXfs count="175">
    <xf numFmtId="0" fontId="0" fillId="0" borderId="0" xfId="0"/>
    <xf numFmtId="0" fontId="2" fillId="0" borderId="0" xfId="0" applyFont="1"/>
    <xf numFmtId="0" fontId="4" fillId="0" borderId="0" xfId="1" applyFont="1"/>
    <xf numFmtId="0" fontId="1" fillId="0" borderId="0" xfId="0" applyFont="1"/>
    <xf numFmtId="0" fontId="6" fillId="0" borderId="0" xfId="0" applyFont="1"/>
    <xf numFmtId="0" fontId="10" fillId="2" borderId="0" xfId="2" applyFont="1" applyFill="1" applyAlignment="1">
      <alignment horizontal="left" vertical="top"/>
    </xf>
    <xf numFmtId="0" fontId="11" fillId="2" borderId="0" xfId="2" applyFont="1" applyFill="1" applyAlignment="1">
      <alignment horizontal="left" vertical="top" wrapText="1"/>
    </xf>
    <xf numFmtId="0" fontId="10" fillId="2" borderId="0" xfId="2" applyFont="1" applyFill="1" applyAlignment="1">
      <alignment horizontal="left" vertical="top" wrapText="1"/>
    </xf>
    <xf numFmtId="0" fontId="10" fillId="2" borderId="12" xfId="2" applyFont="1" applyFill="1" applyBorder="1" applyAlignment="1">
      <alignment horizontal="left" vertical="top" wrapText="1"/>
    </xf>
    <xf numFmtId="0" fontId="10" fillId="2" borderId="0" xfId="2" applyFont="1" applyFill="1" applyAlignment="1">
      <alignment horizontal="left"/>
    </xf>
    <xf numFmtId="0" fontId="9" fillId="2" borderId="0" xfId="2" applyFill="1" applyAlignment="1">
      <alignment horizontal="left"/>
    </xf>
    <xf numFmtId="49" fontId="9" fillId="2" borderId="0" xfId="2" applyNumberFormat="1" applyFill="1" applyAlignment="1">
      <alignment horizontal="left"/>
    </xf>
    <xf numFmtId="0" fontId="13" fillId="2" borderId="0" xfId="2" applyFont="1" applyFill="1" applyAlignment="1">
      <alignment horizontal="left" vertical="top"/>
    </xf>
    <xf numFmtId="0" fontId="14" fillId="2" borderId="0" xfId="2" applyFont="1" applyFill="1" applyAlignment="1">
      <alignment horizontal="left" vertical="top"/>
    </xf>
    <xf numFmtId="0" fontId="14" fillId="2" borderId="0" xfId="2" applyFont="1" applyFill="1" applyAlignment="1">
      <alignment horizontal="left"/>
    </xf>
    <xf numFmtId="0" fontId="15" fillId="2" borderId="0" xfId="2" applyFont="1" applyFill="1" applyAlignment="1">
      <alignment horizontal="left" vertical="top" wrapText="1"/>
    </xf>
    <xf numFmtId="0" fontId="14" fillId="2" borderId="12" xfId="2" applyFont="1" applyFill="1" applyBorder="1" applyAlignment="1">
      <alignment horizontal="left" vertical="top" wrapText="1"/>
    </xf>
    <xf numFmtId="0" fontId="17" fillId="0" borderId="0" xfId="0" applyFont="1"/>
    <xf numFmtId="0" fontId="6" fillId="0" borderId="0" xfId="0" applyFont="1" applyAlignment="1">
      <alignment horizontal="left" vertical="top"/>
    </xf>
    <xf numFmtId="0" fontId="0" fillId="0" borderId="0" xfId="0" applyAlignment="1">
      <alignment horizontal="left" vertical="top"/>
    </xf>
    <xf numFmtId="0" fontId="1" fillId="0" borderId="0" xfId="0" applyFont="1" applyAlignment="1">
      <alignment horizontal="left" vertical="top"/>
    </xf>
    <xf numFmtId="0" fontId="8" fillId="0" borderId="0" xfId="0" applyFont="1"/>
    <xf numFmtId="0" fontId="8" fillId="0" borderId="0" xfId="0" applyFont="1" applyAlignment="1">
      <alignment horizontal="left" vertical="top"/>
    </xf>
    <xf numFmtId="0" fontId="16" fillId="0" borderId="0" xfId="0" applyFont="1"/>
    <xf numFmtId="0" fontId="14" fillId="2" borderId="14" xfId="2" applyFont="1" applyFill="1" applyBorder="1" applyAlignment="1">
      <alignment horizontal="left" vertical="top" wrapText="1"/>
    </xf>
    <xf numFmtId="0" fontId="14" fillId="2" borderId="14" xfId="2" quotePrefix="1" applyFont="1" applyFill="1" applyBorder="1" applyAlignment="1">
      <alignment horizontal="left" vertical="top" wrapText="1"/>
    </xf>
    <xf numFmtId="0" fontId="11" fillId="2" borderId="13" xfId="2" applyFont="1" applyFill="1" applyBorder="1" applyAlignment="1">
      <alignment horizontal="left" vertical="top" wrapText="1"/>
    </xf>
    <xf numFmtId="0" fontId="10" fillId="2" borderId="15" xfId="2" applyFont="1" applyFill="1" applyBorder="1" applyAlignment="1">
      <alignment horizontal="left" vertical="top" wrapText="1"/>
    </xf>
    <xf numFmtId="0" fontId="10" fillId="2" borderId="16" xfId="2" applyFont="1" applyFill="1" applyBorder="1" applyAlignment="1">
      <alignment horizontal="left" vertical="top" wrapText="1"/>
    </xf>
    <xf numFmtId="0" fontId="12" fillId="0" borderId="16" xfId="2" applyFont="1" applyBorder="1" applyAlignment="1">
      <alignment horizontal="left" vertical="top" wrapText="1"/>
    </xf>
    <xf numFmtId="0" fontId="6" fillId="0" borderId="16" xfId="0" applyFont="1" applyBorder="1" applyAlignment="1">
      <alignment horizontal="left" vertical="top"/>
    </xf>
    <xf numFmtId="0" fontId="20" fillId="0" borderId="0" xfId="0" applyFont="1"/>
    <xf numFmtId="0" fontId="6" fillId="0" borderId="16" xfId="0" applyFont="1" applyBorder="1" applyAlignment="1">
      <alignment horizontal="left" vertical="center"/>
    </xf>
    <xf numFmtId="3" fontId="6" fillId="0" borderId="16" xfId="0" applyNumberFormat="1" applyFont="1" applyBorder="1" applyAlignment="1">
      <alignment horizontal="left" vertical="center"/>
    </xf>
    <xf numFmtId="0" fontId="6" fillId="0" borderId="0" xfId="0" applyFont="1" applyAlignment="1">
      <alignment horizontal="left" vertical="center"/>
    </xf>
    <xf numFmtId="0" fontId="14" fillId="2" borderId="16" xfId="2" applyFont="1" applyFill="1" applyBorder="1" applyAlignment="1">
      <alignment horizontal="left" vertical="center" wrapText="1"/>
    </xf>
    <xf numFmtId="166" fontId="14" fillId="2" borderId="16" xfId="2" applyNumberFormat="1" applyFont="1" applyFill="1" applyBorder="1" applyAlignment="1">
      <alignment horizontal="left" vertical="center" wrapText="1"/>
    </xf>
    <xf numFmtId="3" fontId="21" fillId="3" borderId="16" xfId="2" applyNumberFormat="1" applyFont="1" applyFill="1" applyBorder="1" applyAlignment="1">
      <alignment horizontal="left" vertical="center" wrapText="1"/>
    </xf>
    <xf numFmtId="0" fontId="0" fillId="0" borderId="0" xfId="0" applyAlignment="1">
      <alignment vertical="center"/>
    </xf>
    <xf numFmtId="0" fontId="28" fillId="0" borderId="0" xfId="0" applyFont="1"/>
    <xf numFmtId="0" fontId="8" fillId="3" borderId="23" xfId="0" applyFont="1" applyFill="1" applyBorder="1" applyAlignment="1">
      <alignment horizontal="left" vertical="top"/>
    </xf>
    <xf numFmtId="0" fontId="8" fillId="3" borderId="16" xfId="0" applyFont="1" applyFill="1" applyBorder="1" applyAlignment="1">
      <alignment horizontal="left" vertical="top"/>
    </xf>
    <xf numFmtId="0" fontId="15" fillId="0" borderId="0" xfId="0" applyFont="1" applyAlignment="1">
      <alignment horizontal="left" vertical="top"/>
    </xf>
    <xf numFmtId="0" fontId="29" fillId="0" borderId="0" xfId="0" applyFont="1" applyAlignment="1">
      <alignment horizontal="left" vertical="top"/>
    </xf>
    <xf numFmtId="0" fontId="10" fillId="2" borderId="23" xfId="2" applyFont="1" applyFill="1" applyBorder="1" applyAlignment="1">
      <alignment horizontal="left" vertical="top" wrapText="1"/>
    </xf>
    <xf numFmtId="0" fontId="10" fillId="2" borderId="24" xfId="2" applyFont="1" applyFill="1" applyBorder="1" applyAlignment="1">
      <alignment horizontal="left" vertical="top" wrapText="1"/>
    </xf>
    <xf numFmtId="0" fontId="10" fillId="2" borderId="25" xfId="2" applyFont="1" applyFill="1" applyBorder="1" applyAlignment="1">
      <alignment horizontal="left" vertical="top" wrapText="1"/>
    </xf>
    <xf numFmtId="0" fontId="12" fillId="0" borderId="23" xfId="2" applyFont="1" applyBorder="1" applyAlignment="1">
      <alignment horizontal="left" vertical="top" wrapText="1"/>
    </xf>
    <xf numFmtId="0" fontId="12" fillId="0" borderId="25" xfId="2" applyFont="1" applyBorder="1" applyAlignment="1">
      <alignment horizontal="left" vertical="top" wrapText="1"/>
    </xf>
    <xf numFmtId="0" fontId="0" fillId="0" borderId="0" xfId="0" applyAlignment="1">
      <alignment horizontal="left" vertical="top" wrapText="1"/>
    </xf>
    <xf numFmtId="0" fontId="10" fillId="2" borderId="15" xfId="2" quotePrefix="1" applyFont="1" applyFill="1" applyBorder="1" applyAlignment="1">
      <alignment horizontal="left" vertical="top" wrapText="1"/>
    </xf>
    <xf numFmtId="0" fontId="35" fillId="0" borderId="0" xfId="2" applyFont="1" applyAlignment="1">
      <alignment horizontal="left" vertical="top"/>
    </xf>
    <xf numFmtId="0" fontId="36" fillId="0" borderId="0" xfId="2" applyFont="1" applyAlignment="1">
      <alignment horizontal="left" vertical="top"/>
    </xf>
    <xf numFmtId="0" fontId="36" fillId="0" borderId="0" xfId="2" applyFont="1" applyAlignment="1">
      <alignment horizontal="left" vertical="top" wrapText="1"/>
    </xf>
    <xf numFmtId="0" fontId="35" fillId="0" borderId="0" xfId="2" applyFont="1" applyAlignment="1">
      <alignment horizontal="left" vertical="center"/>
    </xf>
    <xf numFmtId="0" fontId="9" fillId="0" borderId="0" xfId="2" applyAlignment="1">
      <alignment horizontal="left" vertical="top"/>
    </xf>
    <xf numFmtId="0" fontId="37" fillId="0" borderId="0" xfId="2" applyFont="1" applyAlignment="1">
      <alignment horizontal="left" vertical="top"/>
    </xf>
    <xf numFmtId="0" fontId="38" fillId="0" borderId="0" xfId="2" applyFont="1" applyAlignment="1">
      <alignment horizontal="left" vertical="top"/>
    </xf>
    <xf numFmtId="0" fontId="12" fillId="0" borderId="0" xfId="2" applyFont="1" applyAlignment="1">
      <alignment horizontal="left" vertical="top"/>
    </xf>
    <xf numFmtId="0" fontId="40" fillId="0" borderId="0" xfId="2" applyFont="1" applyAlignment="1">
      <alignment horizontal="left" vertical="top"/>
    </xf>
    <xf numFmtId="0" fontId="41" fillId="0" borderId="0" xfId="2" applyFont="1" applyAlignment="1">
      <alignment horizontal="left" vertical="top"/>
    </xf>
    <xf numFmtId="0" fontId="41" fillId="0" borderId="0" xfId="2" applyFont="1" applyAlignment="1">
      <alignment horizontal="left" vertical="center"/>
    </xf>
    <xf numFmtId="0" fontId="37" fillId="0" borderId="0" xfId="2" applyFont="1" applyAlignment="1">
      <alignment horizontal="right" vertical="top"/>
    </xf>
    <xf numFmtId="0" fontId="41" fillId="0" borderId="0" xfId="2" applyFont="1"/>
    <xf numFmtId="0" fontId="39" fillId="0" borderId="0" xfId="2" applyFont="1"/>
    <xf numFmtId="0" fontId="42" fillId="0" borderId="0" xfId="2" applyFont="1" applyAlignment="1">
      <alignment horizontal="left" vertical="top"/>
    </xf>
    <xf numFmtId="0" fontId="12" fillId="0" borderId="0" xfId="2" applyFont="1" applyAlignment="1">
      <alignment horizontal="left" vertical="center"/>
    </xf>
    <xf numFmtId="0" fontId="36" fillId="0" borderId="0" xfId="2" applyFont="1" applyAlignment="1">
      <alignment horizontal="left" vertical="center"/>
    </xf>
    <xf numFmtId="0" fontId="12" fillId="0" borderId="0" xfId="2" applyFont="1" applyAlignment="1">
      <alignment horizontal="left" vertical="top" wrapText="1"/>
    </xf>
    <xf numFmtId="0" fontId="44" fillId="0" borderId="0" xfId="0" applyFont="1" applyAlignment="1">
      <alignment wrapText="1"/>
    </xf>
    <xf numFmtId="0" fontId="43" fillId="0" borderId="0" xfId="0" applyFont="1"/>
    <xf numFmtId="0" fontId="14" fillId="3" borderId="16" xfId="2" applyFont="1" applyFill="1" applyBorder="1" applyAlignment="1">
      <alignment horizontal="left" vertical="center" wrapText="1"/>
    </xf>
    <xf numFmtId="0" fontId="10" fillId="4" borderId="16" xfId="2" applyFont="1" applyFill="1" applyBorder="1" applyAlignment="1">
      <alignment horizontal="left" vertical="top" wrapText="1"/>
    </xf>
    <xf numFmtId="0" fontId="14" fillId="2" borderId="0" xfId="2" applyFont="1" applyFill="1" applyAlignment="1">
      <alignment horizontal="left" vertical="center"/>
    </xf>
    <xf numFmtId="0" fontId="7" fillId="2" borderId="0" xfId="2" applyFont="1" applyFill="1" applyAlignment="1">
      <alignment horizontal="left"/>
    </xf>
    <xf numFmtId="0" fontId="0" fillId="0" borderId="30" xfId="0" applyBorder="1"/>
    <xf numFmtId="0" fontId="0" fillId="0" borderId="31" xfId="0" applyBorder="1"/>
    <xf numFmtId="0" fontId="39" fillId="0" borderId="16" xfId="2" applyFont="1" applyBorder="1" applyAlignment="1">
      <alignment horizontal="left" vertical="top" wrapText="1"/>
    </xf>
    <xf numFmtId="0" fontId="39" fillId="0" borderId="16" xfId="2" applyFont="1" applyBorder="1" applyAlignment="1">
      <alignment horizontal="left" vertical="top"/>
    </xf>
    <xf numFmtId="0" fontId="45" fillId="0" borderId="16" xfId="2" applyFont="1" applyBorder="1" applyAlignment="1">
      <alignment horizontal="left" vertical="top" wrapText="1"/>
    </xf>
    <xf numFmtId="0" fontId="46" fillId="0" borderId="0" xfId="2" applyFont="1" applyAlignment="1">
      <alignment horizontal="left" vertical="top"/>
    </xf>
    <xf numFmtId="0" fontId="45" fillId="0" borderId="16" xfId="2" applyFont="1" applyBorder="1" applyAlignment="1">
      <alignment horizontal="left" vertical="top"/>
    </xf>
    <xf numFmtId="0" fontId="20" fillId="0" borderId="0" xfId="0" applyFont="1" applyAlignment="1">
      <alignment wrapText="1"/>
    </xf>
    <xf numFmtId="3" fontId="8" fillId="3" borderId="16" xfId="0" applyNumberFormat="1" applyFont="1" applyFill="1" applyBorder="1" applyAlignment="1">
      <alignment horizontal="left" vertical="top"/>
    </xf>
    <xf numFmtId="0" fontId="47" fillId="0" borderId="0" xfId="2" applyFont="1" applyAlignment="1">
      <alignment horizontal="left" vertical="top"/>
    </xf>
    <xf numFmtId="3" fontId="15" fillId="0" borderId="16" xfId="2" applyNumberFormat="1" applyFont="1" applyBorder="1" applyAlignment="1">
      <alignment horizontal="left" vertical="center"/>
    </xf>
    <xf numFmtId="0" fontId="30" fillId="0" borderId="0" xfId="2" applyFont="1" applyAlignment="1">
      <alignment horizontal="left" vertical="top"/>
    </xf>
    <xf numFmtId="0" fontId="48" fillId="0" borderId="0" xfId="2" applyFont="1" applyAlignment="1">
      <alignment horizontal="left" vertical="top"/>
    </xf>
    <xf numFmtId="3" fontId="15" fillId="0" borderId="16" xfId="2" applyNumberFormat="1" applyFont="1" applyBorder="1" applyAlignment="1">
      <alignment horizontal="left" vertical="center" wrapText="1"/>
    </xf>
    <xf numFmtId="3" fontId="30" fillId="0" borderId="0" xfId="2" applyNumberFormat="1" applyFont="1" applyAlignment="1">
      <alignment horizontal="left" vertical="top"/>
    </xf>
    <xf numFmtId="0" fontId="49" fillId="0" borderId="0" xfId="2" applyFont="1" applyAlignment="1">
      <alignment horizontal="left" vertical="top"/>
    </xf>
    <xf numFmtId="167" fontId="14" fillId="2" borderId="16" xfId="2" applyNumberFormat="1" applyFont="1" applyFill="1" applyBorder="1" applyAlignment="1">
      <alignment horizontal="left" vertical="center" wrapText="1"/>
    </xf>
    <xf numFmtId="167" fontId="0" fillId="0" borderId="0" xfId="0" applyNumberFormat="1"/>
    <xf numFmtId="0" fontId="6" fillId="5" borderId="0" xfId="0" applyFont="1" applyFill="1"/>
    <xf numFmtId="0" fontId="10" fillId="5" borderId="0" xfId="2" applyFont="1" applyFill="1" applyAlignment="1">
      <alignment horizontal="left" vertical="top" wrapText="1"/>
    </xf>
    <xf numFmtId="0" fontId="11" fillId="5" borderId="0" xfId="2" applyFont="1" applyFill="1" applyAlignment="1">
      <alignment horizontal="left" vertical="top" wrapText="1"/>
    </xf>
    <xf numFmtId="0" fontId="14" fillId="5" borderId="12" xfId="2" applyFont="1" applyFill="1" applyBorder="1" applyAlignment="1">
      <alignment horizontal="left" vertical="top" wrapText="1"/>
    </xf>
    <xf numFmtId="0" fontId="51" fillId="0" borderId="0" xfId="0" applyFont="1"/>
    <xf numFmtId="10" fontId="21" fillId="3" borderId="16" xfId="2" applyNumberFormat="1" applyFont="1" applyFill="1" applyBorder="1" applyAlignment="1">
      <alignment horizontal="left" vertical="center" wrapText="1"/>
    </xf>
    <xf numFmtId="0" fontId="8" fillId="0" borderId="0" xfId="0" applyFont="1" applyAlignment="1">
      <alignment horizontal="left" vertical="center"/>
    </xf>
    <xf numFmtId="0" fontId="53" fillId="0" borderId="0" xfId="0" applyFont="1"/>
    <xf numFmtId="2" fontId="8" fillId="0" borderId="0" xfId="0" applyNumberFormat="1" applyFont="1" applyAlignment="1">
      <alignment horizontal="left" vertical="top"/>
    </xf>
    <xf numFmtId="0" fontId="26" fillId="6" borderId="0" xfId="0" applyFont="1" applyFill="1"/>
    <xf numFmtId="0" fontId="27" fillId="6" borderId="0" xfId="0" applyFont="1" applyFill="1"/>
    <xf numFmtId="0" fontId="28" fillId="6" borderId="0" xfId="0" applyFont="1" applyFill="1"/>
    <xf numFmtId="0" fontId="5" fillId="7" borderId="0" xfId="0" applyFont="1" applyFill="1"/>
    <xf numFmtId="0" fontId="16" fillId="7" borderId="0" xfId="0" applyFont="1" applyFill="1"/>
    <xf numFmtId="0" fontId="0" fillId="7" borderId="0" xfId="0" applyFill="1"/>
    <xf numFmtId="0" fontId="6" fillId="0" borderId="0" xfId="0" applyFont="1" applyAlignment="1">
      <alignment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0" xfId="0" applyFont="1" applyAlignment="1">
      <alignment horizontal="center" vertical="center" wrapText="1"/>
    </xf>
    <xf numFmtId="0" fontId="8" fillId="0" borderId="8"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0" xfId="0" applyFont="1" applyAlignment="1">
      <alignment horizontal="left" vertical="top" wrapText="1"/>
    </xf>
    <xf numFmtId="0" fontId="52" fillId="0" borderId="0" xfId="0" applyFont="1" applyAlignment="1">
      <alignment horizontal="center"/>
    </xf>
    <xf numFmtId="0" fontId="53" fillId="0" borderId="0" xfId="0" applyFont="1" applyAlignment="1">
      <alignment horizontal="center"/>
    </xf>
    <xf numFmtId="0" fontId="6" fillId="0" borderId="9" xfId="0" applyFont="1" applyBorder="1" applyAlignment="1">
      <alignment wrapText="1"/>
    </xf>
    <xf numFmtId="0" fontId="6" fillId="0" borderId="10" xfId="0" applyFont="1" applyBorder="1" applyAlignment="1">
      <alignment wrapText="1"/>
    </xf>
    <xf numFmtId="0" fontId="6" fillId="0" borderId="11" xfId="0" applyFont="1" applyBorder="1" applyAlignment="1">
      <alignment wrapText="1"/>
    </xf>
    <xf numFmtId="49" fontId="8" fillId="3" borderId="17" xfId="0" applyNumberFormat="1" applyFont="1" applyFill="1" applyBorder="1" applyAlignment="1">
      <alignment horizontal="left" vertical="top"/>
    </xf>
    <xf numFmtId="49" fontId="8" fillId="3" borderId="18" xfId="0" applyNumberFormat="1" applyFont="1" applyFill="1" applyBorder="1" applyAlignment="1">
      <alignment horizontal="left" vertical="top"/>
    </xf>
    <xf numFmtId="49" fontId="8" fillId="3" borderId="19" xfId="0" applyNumberFormat="1" applyFont="1" applyFill="1" applyBorder="1" applyAlignment="1">
      <alignment horizontal="left" vertical="top"/>
    </xf>
    <xf numFmtId="2" fontId="8" fillId="3" borderId="20" xfId="0" applyNumberFormat="1" applyFont="1" applyFill="1" applyBorder="1" applyAlignment="1">
      <alignment horizontal="left" vertical="top"/>
    </xf>
    <xf numFmtId="2" fontId="8" fillId="3" borderId="21" xfId="0" applyNumberFormat="1" applyFont="1" applyFill="1" applyBorder="1" applyAlignment="1">
      <alignment horizontal="left" vertical="top"/>
    </xf>
    <xf numFmtId="2" fontId="8" fillId="3" borderId="22" xfId="0" applyNumberFormat="1" applyFont="1" applyFill="1" applyBorder="1" applyAlignment="1">
      <alignment horizontal="left" vertical="top"/>
    </xf>
    <xf numFmtId="0" fontId="6" fillId="0" borderId="28" xfId="0" applyFont="1" applyBorder="1" applyAlignment="1">
      <alignment wrapText="1"/>
    </xf>
    <xf numFmtId="0" fontId="6" fillId="0" borderId="27" xfId="0" applyFont="1" applyBorder="1" applyAlignment="1">
      <alignment wrapText="1"/>
    </xf>
    <xf numFmtId="0" fontId="6" fillId="0" borderId="29" xfId="0" applyFont="1" applyBorder="1" applyAlignment="1">
      <alignment wrapText="1"/>
    </xf>
    <xf numFmtId="0" fontId="8" fillId="3" borderId="17" xfId="0" applyFont="1" applyFill="1" applyBorder="1" applyAlignment="1">
      <alignment horizontal="left" vertical="top"/>
    </xf>
    <xf numFmtId="0" fontId="8" fillId="3" borderId="18" xfId="0" applyFont="1" applyFill="1" applyBorder="1" applyAlignment="1">
      <alignment horizontal="left" vertical="top"/>
    </xf>
    <xf numFmtId="0" fontId="8" fillId="3" borderId="19" xfId="0" applyFont="1" applyFill="1" applyBorder="1" applyAlignment="1">
      <alignment horizontal="left" vertical="top"/>
    </xf>
    <xf numFmtId="0" fontId="6" fillId="0" borderId="32" xfId="0" quotePrefix="1" applyFont="1" applyBorder="1" applyAlignment="1">
      <alignment wrapText="1"/>
    </xf>
    <xf numFmtId="0" fontId="6" fillId="0" borderId="26" xfId="0" applyFont="1" applyBorder="1" applyAlignment="1">
      <alignment wrapText="1"/>
    </xf>
    <xf numFmtId="0" fontId="6" fillId="0" borderId="33" xfId="0" applyFont="1" applyBorder="1" applyAlignment="1">
      <alignment wrapText="1"/>
    </xf>
    <xf numFmtId="0" fontId="0" fillId="0" borderId="0" xfId="0" applyAlignment="1">
      <alignment horizontal="left" vertical="top" wrapText="1"/>
    </xf>
    <xf numFmtId="0" fontId="6" fillId="0" borderId="0" xfId="0" applyFont="1" applyAlignment="1">
      <alignment horizontal="left" vertical="top"/>
    </xf>
    <xf numFmtId="0" fontId="0" fillId="0" borderId="0" xfId="0" applyAlignment="1">
      <alignment horizontal="left" vertical="top"/>
    </xf>
    <xf numFmtId="0" fontId="8" fillId="3" borderId="17" xfId="0" applyFont="1" applyFill="1" applyBorder="1" applyAlignment="1">
      <alignment horizontal="left" vertical="top" wrapText="1"/>
    </xf>
    <xf numFmtId="0" fontId="8" fillId="3" borderId="18" xfId="0" applyFont="1" applyFill="1" applyBorder="1" applyAlignment="1">
      <alignment horizontal="left" vertical="top" wrapText="1"/>
    </xf>
    <xf numFmtId="0" fontId="8" fillId="3" borderId="19" xfId="0" applyFont="1" applyFill="1" applyBorder="1" applyAlignment="1">
      <alignment horizontal="left" vertical="top" wrapText="1"/>
    </xf>
    <xf numFmtId="0" fontId="0" fillId="0" borderId="0" xfId="0"/>
    <xf numFmtId="0" fontId="30" fillId="0" borderId="0" xfId="0" applyFont="1" applyAlignment="1">
      <alignment horizontal="left" vertical="top" wrapText="1"/>
    </xf>
    <xf numFmtId="0" fontId="31" fillId="0" borderId="0" xfId="0" applyFont="1" applyAlignment="1">
      <alignment horizontal="left" vertical="top" wrapText="1"/>
    </xf>
    <xf numFmtId="0" fontId="4" fillId="0" borderId="0" xfId="1" applyFont="1" applyAlignment="1">
      <alignment horizontal="left" vertical="top" wrapText="1"/>
    </xf>
    <xf numFmtId="0" fontId="6" fillId="0" borderId="16" xfId="0" applyFont="1" applyBorder="1" applyAlignment="1">
      <alignment horizontal="left" vertical="center"/>
    </xf>
    <xf numFmtId="0" fontId="8" fillId="3" borderId="16" xfId="0" applyFont="1" applyFill="1" applyBorder="1" applyAlignment="1">
      <alignment horizontal="left"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8" fillId="3" borderId="17" xfId="0" applyFont="1" applyFill="1" applyBorder="1" applyAlignment="1">
      <alignment horizontal="left" vertical="center" wrapText="1"/>
    </xf>
    <xf numFmtId="0" fontId="8" fillId="0" borderId="0" xfId="0" applyFont="1" applyAlignment="1">
      <alignment wrapText="1"/>
    </xf>
    <xf numFmtId="0" fontId="8" fillId="0" borderId="16" xfId="0" applyFont="1" applyBorder="1" applyAlignment="1">
      <alignment horizontal="left" vertical="center" wrapText="1"/>
    </xf>
    <xf numFmtId="0" fontId="0" fillId="0" borderId="18" xfId="0" applyBorder="1"/>
    <xf numFmtId="0" fontId="0" fillId="0" borderId="19" xfId="0" applyBorder="1"/>
    <xf numFmtId="0" fontId="13" fillId="2" borderId="0" xfId="2" applyFont="1" applyFill="1" applyAlignment="1">
      <alignment horizontal="left" vertical="top" wrapText="1"/>
    </xf>
    <xf numFmtId="0" fontId="14" fillId="0" borderId="0" xfId="2" applyFont="1" applyAlignment="1">
      <alignment horizontal="left" vertical="top"/>
    </xf>
    <xf numFmtId="0" fontId="10" fillId="2" borderId="16" xfId="2" applyFont="1" applyFill="1" applyBorder="1" applyAlignment="1">
      <alignment horizontal="left" vertical="top" wrapText="1"/>
    </xf>
    <xf numFmtId="0" fontId="0" fillId="0" borderId="16" xfId="0" applyBorder="1" applyAlignment="1">
      <alignment horizontal="left" vertical="top" wrapText="1"/>
    </xf>
    <xf numFmtId="0" fontId="12" fillId="0" borderId="16" xfId="2" applyFont="1" applyBorder="1" applyAlignment="1">
      <alignment horizontal="left" vertical="top" wrapText="1"/>
    </xf>
    <xf numFmtId="0" fontId="18" fillId="2" borderId="0" xfId="2" applyFont="1" applyFill="1" applyAlignment="1">
      <alignment horizontal="left" vertical="top" wrapText="1"/>
    </xf>
    <xf numFmtId="0" fontId="0" fillId="0" borderId="0" xfId="0" applyAlignment="1">
      <alignment wrapText="1"/>
    </xf>
    <xf numFmtId="168" fontId="8" fillId="0" borderId="0" xfId="0" applyNumberFormat="1" applyFont="1" applyAlignment="1">
      <alignment horizontal="left" vertical="center"/>
    </xf>
    <xf numFmtId="0" fontId="55" fillId="0" borderId="0" xfId="0" applyFont="1"/>
    <xf numFmtId="0" fontId="56" fillId="0" borderId="0" xfId="0" applyFont="1" applyAlignment="1">
      <alignment horizontal="left" vertical="top"/>
    </xf>
    <xf numFmtId="0" fontId="54" fillId="0" borderId="0" xfId="0" applyFont="1"/>
  </cellXfs>
  <cellStyles count="9">
    <cellStyle name="Euro" xfId="3" xr:uid="{AB823BEA-D049-45DE-A2C0-C2F840DE7945}"/>
    <cellStyle name="Hyperlink" xfId="1" builtinId="8"/>
    <cellStyle name="Hyperlink 2" xfId="5" xr:uid="{BEFAC5BC-37A5-432E-82CF-0494404544C9}"/>
    <cellStyle name="Hyperlink 3" xfId="6" xr:uid="{D955E22A-DF2F-4A3E-B46B-ED7477B437CE}"/>
    <cellStyle name="Hyperlink 4" xfId="4" xr:uid="{53DEB7FC-696E-4D54-8A78-41F74E75599B}"/>
    <cellStyle name="Komma 2" xfId="7" xr:uid="{4527E8EA-915C-49B7-B511-C1F81DEF33CD}"/>
    <cellStyle name="Standaard" xfId="0" builtinId="0"/>
    <cellStyle name="Standaard 2" xfId="2" xr:uid="{CC2CA0B0-4B02-4BBA-B83C-3A3169C08DED}"/>
    <cellStyle name="Standaard 3" xfId="8" xr:uid="{962FF331-8FE4-4F7A-955F-47DD844BBA0E}"/>
  </cellStyles>
  <dxfs count="6">
    <dxf>
      <fill>
        <patternFill patternType="darkUp"/>
      </fill>
    </dxf>
    <dxf>
      <fill>
        <patternFill patternType="darkUp"/>
      </fill>
    </dxf>
    <dxf>
      <fill>
        <patternFill patternType="darkUp">
          <bgColor theme="0"/>
        </patternFill>
      </fill>
    </dxf>
    <dxf>
      <fill>
        <patternFill patternType="darkUp">
          <bgColor theme="0"/>
        </patternFill>
      </fill>
    </dxf>
    <dxf>
      <fill>
        <patternFill patternType="darkUp">
          <bgColor theme="0"/>
        </patternFill>
      </fill>
    </dxf>
    <dxf>
      <fill>
        <patternFill patternType="darkUp">
          <bgColor theme="0"/>
        </patternFill>
      </fill>
    </dxf>
  </dxfs>
  <tableStyles count="0" defaultTableStyle="TableStyleMedium2" defaultPivotStyle="PivotStyleLight16"/>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15870</xdr:colOff>
      <xdr:row>0</xdr:row>
      <xdr:rowOff>53980</xdr:rowOff>
    </xdr:from>
    <xdr:to>
      <xdr:col>2</xdr:col>
      <xdr:colOff>479225</xdr:colOff>
      <xdr:row>4</xdr:row>
      <xdr:rowOff>0</xdr:rowOff>
    </xdr:to>
    <xdr:pic>
      <xdr:nvPicPr>
        <xdr:cNvPr id="3" name="Afbeelding 2" descr="Sponsorlogo VLAIO">
          <a:extLst>
            <a:ext uri="{FF2B5EF4-FFF2-40B4-BE49-F238E27FC236}">
              <a16:creationId xmlns:a16="http://schemas.microsoft.com/office/drawing/2014/main" id="{5305BC0E-C567-4D07-AF9D-8F93FE0C36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5870" y="53980"/>
          <a:ext cx="1665410" cy="7106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ie@vbbv.be" TargetMode="External"/><Relationship Id="rId2" Type="http://schemas.openxmlformats.org/officeDocument/2006/relationships/hyperlink" Target="http://www.vlaio.be/" TargetMode="External"/><Relationship Id="rId1" Type="http://schemas.openxmlformats.org/officeDocument/2006/relationships/hyperlink" Target="mailto:emissiekosten@vlaio.be"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codex.vlaanderen.be/Zoeken/Document.aspx?DID=1038135&amp;param=inhoud"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C67CB-CE90-49DC-B42C-342B1DDE1906}">
  <sheetPr codeName="Sheet1">
    <tabColor rgb="FF92D050"/>
  </sheetPr>
  <dimension ref="A5:K93"/>
  <sheetViews>
    <sheetView showGridLines="0" tabSelected="1" zoomScale="120" zoomScaleNormal="120" workbookViewId="0">
      <selection activeCell="F84" sqref="F84"/>
    </sheetView>
  </sheetViews>
  <sheetFormatPr defaultColWidth="9.08984375" defaultRowHeight="14.5" x14ac:dyDescent="0.35"/>
  <cols>
    <col min="1" max="3" width="9.08984375" customWidth="1"/>
    <col min="4" max="4" width="10.36328125" bestFit="1" customWidth="1"/>
    <col min="5" max="9" width="9.08984375" customWidth="1"/>
    <col min="10" max="10" width="0.90625" customWidth="1"/>
  </cols>
  <sheetData>
    <row r="5" spans="1:9" hidden="1" x14ac:dyDescent="0.35"/>
    <row r="6" spans="1:9" ht="9" customHeight="1" thickBot="1" x14ac:dyDescent="0.4"/>
    <row r="7" spans="1:9" ht="12.75" customHeight="1" x14ac:dyDescent="0.35">
      <c r="A7" s="1" t="s">
        <v>733</v>
      </c>
      <c r="G7" s="109" t="s">
        <v>0</v>
      </c>
      <c r="H7" s="110"/>
      <c r="I7" s="111"/>
    </row>
    <row r="8" spans="1:9" ht="12.75" customHeight="1" thickBot="1" x14ac:dyDescent="0.4">
      <c r="A8" s="1" t="s">
        <v>734</v>
      </c>
      <c r="G8" s="112"/>
      <c r="H8" s="113"/>
      <c r="I8" s="114"/>
    </row>
    <row r="9" spans="1:9" ht="12.75" customHeight="1" x14ac:dyDescent="0.35">
      <c r="A9" s="1" t="s">
        <v>1</v>
      </c>
      <c r="G9" s="121" t="s">
        <v>2</v>
      </c>
      <c r="H9" s="122"/>
      <c r="I9" s="123"/>
    </row>
    <row r="10" spans="1:9" ht="12.75" customHeight="1" x14ac:dyDescent="0.35">
      <c r="A10" s="2" t="s">
        <v>3</v>
      </c>
      <c r="G10" s="115" t="s">
        <v>745</v>
      </c>
      <c r="H10" s="116"/>
      <c r="I10" s="117"/>
    </row>
    <row r="11" spans="1:9" ht="12.75" customHeight="1" thickBot="1" x14ac:dyDescent="0.4">
      <c r="A11" s="2" t="s">
        <v>4</v>
      </c>
      <c r="G11" s="118"/>
      <c r="H11" s="119"/>
      <c r="I11" s="120"/>
    </row>
    <row r="15" spans="1:9" s="100" customFormat="1" ht="21" x14ac:dyDescent="0.5">
      <c r="A15" s="125" t="s">
        <v>746</v>
      </c>
      <c r="B15" s="126"/>
      <c r="C15" s="126"/>
      <c r="D15" s="126"/>
      <c r="E15" s="126"/>
      <c r="F15" s="126"/>
      <c r="G15" s="126"/>
      <c r="H15" s="126"/>
      <c r="I15" s="126"/>
    </row>
    <row r="17" spans="1:9" s="39" customFormat="1" ht="15.5" x14ac:dyDescent="0.35">
      <c r="A17" s="102" t="s">
        <v>5</v>
      </c>
      <c r="B17" s="103"/>
      <c r="C17" s="103"/>
      <c r="D17" s="103"/>
      <c r="E17" s="103"/>
      <c r="F17" s="103"/>
      <c r="G17" s="103"/>
      <c r="H17" s="103"/>
      <c r="I17" s="103"/>
    </row>
    <row r="19" spans="1:9" x14ac:dyDescent="0.35">
      <c r="A19" s="3" t="s">
        <v>6</v>
      </c>
    </row>
    <row r="20" spans="1:9" ht="6" customHeight="1" x14ac:dyDescent="0.35"/>
    <row r="21" spans="1:9" ht="140.4" customHeight="1" x14ac:dyDescent="0.35">
      <c r="A21" s="124" t="s">
        <v>747</v>
      </c>
      <c r="B21" s="124"/>
      <c r="C21" s="124"/>
      <c r="D21" s="124"/>
      <c r="E21" s="124"/>
      <c r="F21" s="124"/>
      <c r="G21" s="124"/>
      <c r="H21" s="124"/>
      <c r="I21" s="124"/>
    </row>
    <row r="23" spans="1:9" x14ac:dyDescent="0.35">
      <c r="A23" s="3" t="s">
        <v>7</v>
      </c>
    </row>
    <row r="24" spans="1:9" ht="6" customHeight="1" x14ac:dyDescent="0.35"/>
    <row r="25" spans="1:9" s="4" customFormat="1" ht="42" customHeight="1" x14ac:dyDescent="0.3">
      <c r="A25" s="108" t="s">
        <v>8</v>
      </c>
      <c r="B25" s="108"/>
      <c r="C25" s="108"/>
      <c r="D25" s="108"/>
      <c r="E25" s="108"/>
      <c r="F25" s="108"/>
      <c r="G25" s="108"/>
      <c r="H25" s="108"/>
      <c r="I25" s="108"/>
    </row>
    <row r="26" spans="1:9" s="4" customFormat="1" ht="6" customHeight="1" x14ac:dyDescent="0.3"/>
    <row r="27" spans="1:9" s="4" customFormat="1" ht="13" x14ac:dyDescent="0.3">
      <c r="A27" s="4" t="s">
        <v>9</v>
      </c>
    </row>
    <row r="28" spans="1:9" s="4" customFormat="1" ht="13" x14ac:dyDescent="0.3">
      <c r="A28" s="4" t="s">
        <v>10</v>
      </c>
    </row>
    <row r="29" spans="1:9" s="4" customFormat="1" ht="13" x14ac:dyDescent="0.3">
      <c r="A29" s="4" t="s">
        <v>11</v>
      </c>
    </row>
    <row r="30" spans="1:9" s="4" customFormat="1" ht="13" x14ac:dyDescent="0.3">
      <c r="A30" s="4" t="s">
        <v>12</v>
      </c>
    </row>
    <row r="31" spans="1:9" ht="12.75" customHeight="1" x14ac:dyDescent="0.35">
      <c r="A31" s="2" t="s">
        <v>13</v>
      </c>
      <c r="G31" s="97"/>
      <c r="H31" s="97"/>
      <c r="I31" s="97"/>
    </row>
    <row r="32" spans="1:9" ht="6" customHeight="1" x14ac:dyDescent="0.35"/>
    <row r="33" spans="1:9" s="4" customFormat="1" ht="25.5" customHeight="1" x14ac:dyDescent="0.3">
      <c r="A33" s="108" t="s">
        <v>14</v>
      </c>
      <c r="B33" s="108"/>
      <c r="C33" s="108"/>
      <c r="D33" s="108"/>
      <c r="E33" s="108"/>
      <c r="F33" s="108"/>
      <c r="G33" s="108"/>
      <c r="H33" s="108"/>
      <c r="I33" s="108"/>
    </row>
    <row r="35" spans="1:9" s="4" customFormat="1" ht="67.25" customHeight="1" x14ac:dyDescent="0.3">
      <c r="A35" s="127" t="s">
        <v>15</v>
      </c>
      <c r="B35" s="128"/>
      <c r="C35" s="128"/>
      <c r="D35" s="128"/>
      <c r="E35" s="128"/>
      <c r="F35" s="128"/>
      <c r="G35" s="128"/>
      <c r="H35" s="128"/>
      <c r="I35" s="129"/>
    </row>
    <row r="38" spans="1:9" s="39" customFormat="1" ht="15.5" x14ac:dyDescent="0.35">
      <c r="A38" s="102" t="s">
        <v>16</v>
      </c>
      <c r="B38" s="103"/>
      <c r="C38" s="103"/>
      <c r="D38" s="103"/>
      <c r="E38" s="103"/>
      <c r="F38" s="103"/>
      <c r="G38" s="103"/>
      <c r="H38" s="103"/>
      <c r="I38" s="103"/>
    </row>
    <row r="40" spans="1:9" x14ac:dyDescent="0.35">
      <c r="A40" s="3" t="s">
        <v>17</v>
      </c>
    </row>
    <row r="41" spans="1:9" ht="6" customHeight="1" x14ac:dyDescent="0.35"/>
    <row r="42" spans="1:9" s="19" customFormat="1" x14ac:dyDescent="0.35">
      <c r="A42" s="18" t="s">
        <v>18</v>
      </c>
      <c r="B42" s="18"/>
      <c r="C42" s="18"/>
      <c r="D42" s="130"/>
      <c r="E42" s="131"/>
      <c r="F42" s="131"/>
      <c r="G42" s="131"/>
      <c r="H42" s="131"/>
      <c r="I42" s="132"/>
    </row>
    <row r="43" spans="1:9" s="19" customFormat="1" x14ac:dyDescent="0.35">
      <c r="A43" s="18" t="s">
        <v>19</v>
      </c>
      <c r="B43" s="18"/>
      <c r="C43" s="18"/>
      <c r="D43" s="133"/>
      <c r="E43" s="134"/>
      <c r="F43" s="134"/>
      <c r="G43" s="134"/>
      <c r="H43" s="134"/>
      <c r="I43" s="135"/>
    </row>
    <row r="45" spans="1:9" x14ac:dyDescent="0.35">
      <c r="A45" s="20" t="s">
        <v>20</v>
      </c>
      <c r="B45" s="19"/>
      <c r="C45" s="19"/>
      <c r="D45" s="19"/>
      <c r="E45" s="19"/>
      <c r="F45" s="19"/>
      <c r="G45" s="19"/>
      <c r="H45" s="19"/>
      <c r="I45" s="19"/>
    </row>
    <row r="46" spans="1:9" ht="6" customHeight="1" x14ac:dyDescent="0.35">
      <c r="A46" s="19"/>
      <c r="B46" s="19"/>
      <c r="C46" s="19"/>
      <c r="D46" s="19"/>
      <c r="E46" s="19"/>
      <c r="F46" s="19"/>
      <c r="G46" s="19"/>
      <c r="H46" s="19"/>
      <c r="I46" s="19"/>
    </row>
    <row r="47" spans="1:9" x14ac:dyDescent="0.35">
      <c r="A47" s="18" t="s">
        <v>21</v>
      </c>
      <c r="B47" s="18"/>
      <c r="C47" s="18"/>
      <c r="D47" s="139"/>
      <c r="E47" s="140"/>
      <c r="F47" s="140"/>
      <c r="G47" s="140"/>
      <c r="H47" s="140"/>
      <c r="I47" s="141"/>
    </row>
    <row r="48" spans="1:9" x14ac:dyDescent="0.35">
      <c r="A48" s="18" t="s">
        <v>22</v>
      </c>
      <c r="B48" s="18"/>
      <c r="C48" s="18"/>
      <c r="D48" s="139"/>
      <c r="E48" s="140"/>
      <c r="F48" s="140"/>
      <c r="G48" s="140"/>
      <c r="H48" s="140"/>
      <c r="I48" s="141"/>
    </row>
    <row r="49" spans="1:9" x14ac:dyDescent="0.35">
      <c r="A49" s="18" t="s">
        <v>23</v>
      </c>
      <c r="B49" s="18"/>
      <c r="C49" s="18"/>
      <c r="D49" s="40"/>
      <c r="E49" s="18"/>
      <c r="F49" s="18" t="s">
        <v>24</v>
      </c>
      <c r="G49" s="139"/>
      <c r="H49" s="140"/>
      <c r="I49" s="141"/>
    </row>
    <row r="50" spans="1:9" x14ac:dyDescent="0.35">
      <c r="A50" s="18" t="s">
        <v>25</v>
      </c>
      <c r="B50" s="18"/>
      <c r="C50" s="18"/>
      <c r="D50" s="139"/>
      <c r="E50" s="140"/>
      <c r="F50" s="141"/>
      <c r="G50" s="18"/>
      <c r="H50" s="18" t="s">
        <v>26</v>
      </c>
      <c r="I50" s="41"/>
    </row>
    <row r="51" spans="1:9" ht="15" customHeight="1" x14ac:dyDescent="0.35"/>
    <row r="52" spans="1:9" x14ac:dyDescent="0.35">
      <c r="A52" s="3" t="s">
        <v>27</v>
      </c>
    </row>
    <row r="53" spans="1:9" ht="6" customHeight="1" x14ac:dyDescent="0.35"/>
    <row r="54" spans="1:9" ht="42" customHeight="1" x14ac:dyDescent="0.35">
      <c r="A54" s="136" t="s">
        <v>28</v>
      </c>
      <c r="B54" s="137"/>
      <c r="C54" s="137"/>
      <c r="D54" s="137"/>
      <c r="E54" s="137"/>
      <c r="F54" s="137"/>
      <c r="G54" s="137"/>
      <c r="H54" s="137"/>
      <c r="I54" s="138"/>
    </row>
    <row r="55" spans="1:9" ht="6" customHeight="1" x14ac:dyDescent="0.35">
      <c r="A55" s="75"/>
      <c r="I55" s="76"/>
    </row>
    <row r="56" spans="1:9" ht="52.5" customHeight="1" x14ac:dyDescent="0.35">
      <c r="A56" s="142" t="s">
        <v>29</v>
      </c>
      <c r="B56" s="143"/>
      <c r="C56" s="143"/>
      <c r="D56" s="143"/>
      <c r="E56" s="143"/>
      <c r="F56" s="143"/>
      <c r="G56" s="143"/>
      <c r="H56" s="143"/>
      <c r="I56" s="144"/>
    </row>
    <row r="59" spans="1:9" s="39" customFormat="1" ht="15.5" x14ac:dyDescent="0.35">
      <c r="A59" s="102" t="s">
        <v>30</v>
      </c>
      <c r="B59" s="103"/>
      <c r="C59" s="103"/>
      <c r="D59" s="103"/>
      <c r="E59" s="103"/>
      <c r="F59" s="103"/>
      <c r="G59" s="103"/>
      <c r="H59" s="103"/>
      <c r="I59" s="103"/>
    </row>
    <row r="61" spans="1:9" x14ac:dyDescent="0.35">
      <c r="A61" s="3" t="s">
        <v>31</v>
      </c>
    </row>
    <row r="62" spans="1:9" ht="6" customHeight="1" x14ac:dyDescent="0.35"/>
    <row r="63" spans="1:9" s="19" customFormat="1" x14ac:dyDescent="0.35">
      <c r="A63" s="146" t="s">
        <v>32</v>
      </c>
      <c r="B63" s="147"/>
      <c r="C63" s="147"/>
      <c r="D63" s="147"/>
      <c r="E63" s="147"/>
      <c r="F63" s="147"/>
      <c r="G63" s="147"/>
      <c r="H63" s="151"/>
      <c r="I63" s="41"/>
    </row>
    <row r="64" spans="1:9" s="19" customFormat="1" ht="15" customHeight="1" x14ac:dyDescent="0.35">
      <c r="A64" s="18" t="s">
        <v>739</v>
      </c>
      <c r="H64"/>
      <c r="I64"/>
    </row>
    <row r="65" spans="1:9" s="19" customFormat="1" x14ac:dyDescent="0.35">
      <c r="A65" s="152" t="s">
        <v>740</v>
      </c>
      <c r="B65" s="153"/>
      <c r="C65" s="153"/>
      <c r="D65" s="153"/>
      <c r="E65" s="153"/>
      <c r="F65" s="153"/>
      <c r="G65" s="153"/>
      <c r="H65"/>
      <c r="I65" s="41"/>
    </row>
    <row r="66" spans="1:9" s="19" customFormat="1" ht="25.5" customHeight="1" x14ac:dyDescent="0.35">
      <c r="A66" s="153"/>
      <c r="B66" s="153"/>
      <c r="C66" s="153"/>
      <c r="D66" s="153"/>
      <c r="E66" s="153"/>
      <c r="F66" s="153"/>
      <c r="G66" s="153"/>
      <c r="H66"/>
      <c r="I66"/>
    </row>
    <row r="67" spans="1:9" s="19" customFormat="1" ht="12.75" customHeight="1" x14ac:dyDescent="0.35">
      <c r="A67" s="124" t="s">
        <v>741</v>
      </c>
      <c r="B67" s="145"/>
      <c r="C67" s="145"/>
      <c r="D67" s="145"/>
      <c r="E67" s="145"/>
      <c r="F67" s="145"/>
      <c r="G67" s="145"/>
      <c r="H67"/>
      <c r="I67" s="41"/>
    </row>
    <row r="68" spans="1:9" s="19" customFormat="1" ht="30" customHeight="1" x14ac:dyDescent="0.35">
      <c r="A68" s="145"/>
      <c r="B68" s="145"/>
      <c r="C68" s="145"/>
      <c r="D68" s="145"/>
      <c r="E68" s="145"/>
      <c r="F68" s="145"/>
      <c r="G68" s="145"/>
      <c r="H68"/>
      <c r="I68" s="22"/>
    </row>
    <row r="69" spans="1:9" s="19" customFormat="1" ht="12.75" customHeight="1" x14ac:dyDescent="0.35">
      <c r="A69" s="124" t="s">
        <v>742</v>
      </c>
      <c r="B69" s="145"/>
      <c r="C69" s="145"/>
      <c r="D69" s="145"/>
      <c r="E69" s="145"/>
      <c r="F69" s="145"/>
      <c r="G69" s="145"/>
      <c r="H69"/>
      <c r="I69" s="41"/>
    </row>
    <row r="70" spans="1:9" s="19" customFormat="1" ht="41.4" customHeight="1" x14ac:dyDescent="0.35">
      <c r="A70" s="145"/>
      <c r="B70" s="145"/>
      <c r="C70" s="145"/>
      <c r="D70" s="145"/>
      <c r="E70" s="145"/>
      <c r="F70" s="145"/>
      <c r="G70" s="145"/>
      <c r="H70"/>
      <c r="I70" s="22"/>
    </row>
    <row r="71" spans="1:9" s="19" customFormat="1" ht="12.75" customHeight="1" x14ac:dyDescent="0.35">
      <c r="A71" s="124" t="s">
        <v>743</v>
      </c>
      <c r="B71" s="145"/>
      <c r="C71" s="145"/>
      <c r="D71" s="145"/>
      <c r="E71" s="145"/>
      <c r="F71" s="145"/>
      <c r="G71" s="145"/>
      <c r="H71"/>
      <c r="I71" s="41"/>
    </row>
    <row r="72" spans="1:9" s="19" customFormat="1" ht="15" customHeight="1" x14ac:dyDescent="0.35">
      <c r="A72" s="145"/>
      <c r="B72" s="145"/>
      <c r="C72" s="145"/>
      <c r="D72" s="145"/>
      <c r="E72" s="145"/>
      <c r="F72" s="145"/>
      <c r="G72" s="145"/>
      <c r="H72"/>
      <c r="I72"/>
    </row>
    <row r="73" spans="1:9" s="19" customFormat="1" x14ac:dyDescent="0.35">
      <c r="A73" s="154" t="s">
        <v>33</v>
      </c>
      <c r="B73" s="154"/>
      <c r="C73" s="154"/>
      <c r="D73" s="154"/>
      <c r="E73" s="154"/>
      <c r="F73" s="154"/>
      <c r="G73" s="154"/>
      <c r="H73"/>
      <c r="I73"/>
    </row>
    <row r="74" spans="1:9" s="19" customFormat="1" ht="12.75" customHeight="1" x14ac:dyDescent="0.35">
      <c r="A74" s="152" t="s">
        <v>744</v>
      </c>
      <c r="B74" s="153"/>
      <c r="C74" s="153"/>
      <c r="D74" s="153"/>
      <c r="E74" s="153"/>
      <c r="F74" s="153"/>
      <c r="G74" s="153"/>
      <c r="H74"/>
      <c r="I74" s="41"/>
    </row>
    <row r="75" spans="1:9" s="19" customFormat="1" ht="27.75" customHeight="1" x14ac:dyDescent="0.35">
      <c r="A75" s="153"/>
      <c r="B75" s="153"/>
      <c r="C75" s="153"/>
      <c r="D75" s="153"/>
      <c r="E75" s="153"/>
      <c r="F75" s="153"/>
      <c r="G75" s="153"/>
      <c r="H75"/>
      <c r="I75"/>
    </row>
    <row r="76" spans="1:9" x14ac:dyDescent="0.35">
      <c r="A76" s="146" t="s">
        <v>735</v>
      </c>
      <c r="B76" s="147"/>
      <c r="C76" s="147"/>
      <c r="D76" s="147"/>
      <c r="E76" s="147"/>
      <c r="F76" s="147"/>
      <c r="G76" s="147"/>
    </row>
    <row r="77" spans="1:9" ht="6" customHeight="1" x14ac:dyDescent="0.35"/>
    <row r="78" spans="1:9" ht="138.75" customHeight="1" x14ac:dyDescent="0.35">
      <c r="A78" s="148"/>
      <c r="B78" s="149"/>
      <c r="C78" s="149"/>
      <c r="D78" s="149"/>
      <c r="E78" s="149"/>
      <c r="F78" s="149"/>
      <c r="G78" s="149"/>
      <c r="H78" s="149"/>
      <c r="I78" s="150"/>
    </row>
    <row r="80" spans="1:9" x14ac:dyDescent="0.35">
      <c r="A80" s="3" t="s">
        <v>34</v>
      </c>
      <c r="E80" s="172"/>
      <c r="F80" s="172"/>
      <c r="G80" s="172"/>
      <c r="H80" s="172"/>
      <c r="I80" s="70"/>
    </row>
    <row r="81" spans="1:11" ht="6" customHeight="1" x14ac:dyDescent="0.35">
      <c r="E81" s="172"/>
      <c r="F81" s="172"/>
      <c r="G81" s="172"/>
      <c r="H81" s="172"/>
      <c r="I81" s="70"/>
    </row>
    <row r="82" spans="1:11" x14ac:dyDescent="0.35">
      <c r="A82" s="18" t="s">
        <v>35</v>
      </c>
      <c r="B82" s="18"/>
      <c r="C82" s="18"/>
      <c r="D82" s="22">
        <v>2025</v>
      </c>
      <c r="E82" s="173"/>
      <c r="F82" s="43">
        <f>D82</f>
        <v>2025</v>
      </c>
      <c r="G82" s="174"/>
      <c r="H82" s="174"/>
      <c r="I82" s="31"/>
      <c r="J82" s="3"/>
      <c r="K82" s="3"/>
    </row>
    <row r="83" spans="1:11" x14ac:dyDescent="0.35">
      <c r="A83" s="18" t="s">
        <v>36</v>
      </c>
      <c r="B83" s="18"/>
      <c r="C83" s="18"/>
      <c r="D83" s="22">
        <v>75</v>
      </c>
      <c r="E83" s="173"/>
      <c r="F83" s="43">
        <f t="shared" ref="F83:F87" si="0">D83</f>
        <v>75</v>
      </c>
      <c r="G83" s="174"/>
      <c r="H83" s="174"/>
      <c r="I83" s="31"/>
      <c r="J83" s="3"/>
      <c r="K83" s="3"/>
    </row>
    <row r="84" spans="1:11" ht="15" x14ac:dyDescent="0.35">
      <c r="A84" s="18" t="s">
        <v>37</v>
      </c>
      <c r="B84" s="18"/>
      <c r="C84" s="18"/>
      <c r="D84" s="101">
        <v>68.86</v>
      </c>
      <c r="E84" s="173"/>
      <c r="F84" s="43">
        <f t="shared" si="0"/>
        <v>68.86</v>
      </c>
      <c r="G84" s="174"/>
      <c r="H84" s="174"/>
      <c r="I84" s="31"/>
      <c r="J84" s="3"/>
      <c r="K84" s="3"/>
    </row>
    <row r="85" spans="1:11" x14ac:dyDescent="0.35">
      <c r="A85" s="124" t="s">
        <v>748</v>
      </c>
      <c r="B85" s="147"/>
      <c r="C85" s="147"/>
      <c r="D85" s="171">
        <f>Steunberekening!N45</f>
        <v>0.76568615519985295</v>
      </c>
      <c r="E85" s="173"/>
      <c r="F85" s="43">
        <f t="shared" si="0"/>
        <v>0.76568615519985295</v>
      </c>
      <c r="G85" s="174"/>
      <c r="H85" s="174"/>
      <c r="I85" s="31"/>
      <c r="J85" s="3"/>
      <c r="K85" s="3"/>
    </row>
    <row r="86" spans="1:11" ht="15" x14ac:dyDescent="0.35">
      <c r="A86" s="18" t="s">
        <v>38</v>
      </c>
      <c r="B86" s="18"/>
      <c r="C86" s="18"/>
      <c r="D86" s="42">
        <v>0.51</v>
      </c>
      <c r="E86" s="173"/>
      <c r="F86" s="43">
        <f t="shared" si="0"/>
        <v>0.51</v>
      </c>
      <c r="G86" s="174"/>
      <c r="H86" s="174"/>
      <c r="I86" s="31"/>
      <c r="J86" s="3"/>
      <c r="K86" s="3"/>
    </row>
    <row r="87" spans="1:11" ht="28.25" customHeight="1" x14ac:dyDescent="0.35">
      <c r="A87" s="124" t="s">
        <v>39</v>
      </c>
      <c r="B87" s="145"/>
      <c r="C87" s="145"/>
      <c r="D87" s="99">
        <v>0.376</v>
      </c>
      <c r="E87" s="173"/>
      <c r="F87" s="43">
        <f t="shared" si="0"/>
        <v>0.376</v>
      </c>
      <c r="G87" s="174"/>
      <c r="H87" s="174"/>
      <c r="I87" s="31"/>
      <c r="J87" s="3"/>
      <c r="K87" s="3"/>
    </row>
    <row r="88" spans="1:11" x14ac:dyDescent="0.35">
      <c r="E88" s="172"/>
      <c r="F88" s="172"/>
      <c r="G88" s="172"/>
      <c r="H88" s="172"/>
      <c r="I88" s="70"/>
    </row>
    <row r="89" spans="1:11" x14ac:dyDescent="0.35">
      <c r="E89" s="172"/>
      <c r="F89" s="172"/>
      <c r="G89" s="172"/>
      <c r="H89" s="172"/>
      <c r="I89" s="70"/>
    </row>
    <row r="90" spans="1:11" x14ac:dyDescent="0.35">
      <c r="E90" s="172"/>
      <c r="F90" s="172"/>
      <c r="G90" s="172"/>
      <c r="H90" s="172"/>
      <c r="I90" s="70"/>
    </row>
    <row r="91" spans="1:11" x14ac:dyDescent="0.35">
      <c r="E91" s="172"/>
      <c r="F91" s="172"/>
      <c r="G91" s="172"/>
      <c r="H91" s="172"/>
      <c r="I91" s="70"/>
    </row>
    <row r="92" spans="1:11" x14ac:dyDescent="0.35">
      <c r="E92" s="172"/>
      <c r="F92" s="172"/>
      <c r="G92" s="172"/>
      <c r="H92" s="172"/>
      <c r="I92" s="70"/>
    </row>
    <row r="93" spans="1:11" x14ac:dyDescent="0.35">
      <c r="E93" s="172"/>
      <c r="F93" s="172"/>
      <c r="G93" s="172"/>
      <c r="H93" s="172"/>
      <c r="I93" s="70"/>
    </row>
  </sheetData>
  <sheetProtection algorithmName="SHA-512" hashValue="1lk2JPVjx63aiX6xcx31Z3E8INWG09Qct/GcZcQVFxMW1YJjRmyXwqM6lsdzY4zIaogvRyvnt/3ulovK2/vRcg==" saltValue="LVn2ix5SVEDN2M4bOgIlxA==" spinCount="100000" sheet="1" objects="1" scenarios="1"/>
  <protectedRanges>
    <protectedRange sqref="D42:I43 G49 I50 I65 I63 I67 D47:I48 D49:D50 I69 I74 A78 I71:I72" name="Bedrijfsgegevens"/>
  </protectedRanges>
  <mergeCells count="27">
    <mergeCell ref="A56:I56"/>
    <mergeCell ref="A87:C87"/>
    <mergeCell ref="A76:G76"/>
    <mergeCell ref="A78:I78"/>
    <mergeCell ref="A63:H63"/>
    <mergeCell ref="A65:G66"/>
    <mergeCell ref="A67:G68"/>
    <mergeCell ref="A69:G70"/>
    <mergeCell ref="A74:G75"/>
    <mergeCell ref="A71:G72"/>
    <mergeCell ref="A73:G73"/>
    <mergeCell ref="A85:C85"/>
    <mergeCell ref="A35:I35"/>
    <mergeCell ref="D42:I42"/>
    <mergeCell ref="D43:I43"/>
    <mergeCell ref="A54:I54"/>
    <mergeCell ref="G49:I49"/>
    <mergeCell ref="D50:F50"/>
    <mergeCell ref="D47:I47"/>
    <mergeCell ref="D48:I48"/>
    <mergeCell ref="A33:I33"/>
    <mergeCell ref="G7:I8"/>
    <mergeCell ref="G10:I11"/>
    <mergeCell ref="G9:I9"/>
    <mergeCell ref="A21:I21"/>
    <mergeCell ref="A25:I25"/>
    <mergeCell ref="A15:I15"/>
  </mergeCells>
  <hyperlinks>
    <hyperlink ref="A10" r:id="rId1" xr:uid="{B7EF90F4-8046-4270-88F7-887E2C7ED687}"/>
    <hyperlink ref="A11" r:id="rId2" xr:uid="{5F98EEBF-D3AD-423D-A6D7-7251B0E24736}"/>
    <hyperlink ref="A31" r:id="rId3" xr:uid="{481FC26C-2A4E-4826-87EA-23068109635F}"/>
    <hyperlink ref="A73:G73" r:id="rId4" display="besluit van de Vlaamse Regering?" xr:uid="{F4FCDA4C-6D17-4E4C-9FC1-E4166B9333C1}"/>
  </hyperlinks>
  <pageMargins left="0.7" right="0.7" top="0.75" bottom="0.75" header="0.3" footer="0.3"/>
  <pageSetup paperSize="9" orientation="portrait" r:id="rId5"/>
  <rowBreaks count="2" manualBreakCount="2">
    <brk id="36" max="16383" man="1"/>
    <brk id="57" max="16383" man="1"/>
  </rowBreaks>
  <drawing r:id="rId6"/>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160C70E3-F7F1-4C1A-BC96-BAD607CAFD7E}">
          <x14:formula1>
            <xm:f>'Keuzemenu''s'!$A$1:$A$3</xm:f>
          </x14:formula1>
          <xm:sqref>I68:I69 I65 I74 I63 I71:I72</xm:sqref>
        </x14:dataValidation>
        <x14:dataValidation type="list" allowBlank="1" showInputMessage="1" showErrorMessage="1" xr:uid="{BD562C17-D3B0-4AF7-9C1F-2EBF8C2AC901}">
          <x14:formula1>
            <xm:f>'Keuzemenu''s'!$C$2:$C$4</xm:f>
          </x14:formula1>
          <xm:sqref>I67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AFE6F-E29A-4F01-825A-3DA543EF683A}">
  <sheetPr codeName="Sheet9">
    <tabColor rgb="FFFF0000"/>
  </sheetPr>
  <dimension ref="A2:G36"/>
  <sheetViews>
    <sheetView topLeftCell="A16" workbookViewId="0">
      <selection activeCell="C37" sqref="C37"/>
    </sheetView>
  </sheetViews>
  <sheetFormatPr defaultRowHeight="14.5" x14ac:dyDescent="0.35"/>
  <cols>
    <col min="1" max="1" width="10.6328125" bestFit="1" customWidth="1"/>
    <col min="2" max="2" width="65.36328125" bestFit="1" customWidth="1"/>
    <col min="3" max="3" width="18.90625" bestFit="1" customWidth="1"/>
    <col min="4" max="4" width="19.6328125" bestFit="1" customWidth="1"/>
    <col min="5" max="5" width="22.453125" bestFit="1" customWidth="1"/>
    <col min="6" max="6" width="35.54296875" bestFit="1" customWidth="1"/>
    <col min="7" max="7" width="27.6328125" bestFit="1" customWidth="1"/>
  </cols>
  <sheetData>
    <row r="2" spans="1:7" x14ac:dyDescent="0.35">
      <c r="A2" s="3" t="s">
        <v>130</v>
      </c>
      <c r="B2" s="3" t="s">
        <v>715</v>
      </c>
      <c r="C2" s="3" t="s">
        <v>716</v>
      </c>
      <c r="D2" s="3" t="s">
        <v>717</v>
      </c>
      <c r="E2" s="3" t="s">
        <v>134</v>
      </c>
      <c r="F2" s="3" t="s">
        <v>135</v>
      </c>
      <c r="G2" s="3" t="s">
        <v>57</v>
      </c>
    </row>
    <row r="3" spans="1:7" ht="7.5" customHeight="1" x14ac:dyDescent="0.35"/>
    <row r="4" spans="1:7" x14ac:dyDescent="0.35">
      <c r="A4" t="s">
        <v>92</v>
      </c>
      <c r="B4" t="s">
        <v>143</v>
      </c>
      <c r="C4">
        <v>0.90400000000000003</v>
      </c>
      <c r="D4" t="s">
        <v>141</v>
      </c>
      <c r="E4" t="s">
        <v>142</v>
      </c>
      <c r="F4">
        <v>1.0900000000000001</v>
      </c>
      <c r="G4" t="s">
        <v>62</v>
      </c>
    </row>
    <row r="5" spans="1:7" x14ac:dyDescent="0.35">
      <c r="A5" t="s">
        <v>92</v>
      </c>
      <c r="B5" t="s">
        <v>146</v>
      </c>
      <c r="C5">
        <v>0.32900000000000001</v>
      </c>
      <c r="D5" t="s">
        <v>141</v>
      </c>
      <c r="E5" t="s">
        <v>142</v>
      </c>
      <c r="F5">
        <v>1.0900000000000001</v>
      </c>
      <c r="G5" t="s">
        <v>62</v>
      </c>
    </row>
    <row r="6" spans="1:7" x14ac:dyDescent="0.35">
      <c r="A6" t="s">
        <v>92</v>
      </c>
      <c r="B6" t="s">
        <v>148</v>
      </c>
      <c r="C6">
        <v>0.443</v>
      </c>
      <c r="D6" t="s">
        <v>141</v>
      </c>
      <c r="E6" t="s">
        <v>142</v>
      </c>
      <c r="F6">
        <v>1.0900000000000001</v>
      </c>
      <c r="G6" t="s">
        <v>62</v>
      </c>
    </row>
    <row r="7" spans="1:7" x14ac:dyDescent="0.35">
      <c r="A7" t="s">
        <v>92</v>
      </c>
      <c r="B7" t="s">
        <v>150</v>
      </c>
      <c r="C7">
        <v>0.443</v>
      </c>
      <c r="D7" t="s">
        <v>141</v>
      </c>
      <c r="E7" t="s">
        <v>718</v>
      </c>
      <c r="F7">
        <v>1.0900000000000001</v>
      </c>
      <c r="G7" t="s">
        <v>62</v>
      </c>
    </row>
    <row r="8" spans="1:7" x14ac:dyDescent="0.35">
      <c r="A8" t="s">
        <v>92</v>
      </c>
      <c r="B8" t="s">
        <v>157</v>
      </c>
      <c r="C8">
        <v>0.26</v>
      </c>
      <c r="D8" t="s">
        <v>141</v>
      </c>
      <c r="E8" t="s">
        <v>191</v>
      </c>
      <c r="F8">
        <v>1.0900000000000001</v>
      </c>
      <c r="G8" t="s">
        <v>62</v>
      </c>
    </row>
    <row r="9" spans="1:7" x14ac:dyDescent="0.35">
      <c r="A9" t="s">
        <v>92</v>
      </c>
      <c r="B9" t="s">
        <v>160</v>
      </c>
      <c r="C9">
        <v>0.39</v>
      </c>
      <c r="D9" t="s">
        <v>141</v>
      </c>
      <c r="E9" t="s">
        <v>191</v>
      </c>
      <c r="F9">
        <v>1.0900000000000001</v>
      </c>
      <c r="G9" t="s">
        <v>62</v>
      </c>
    </row>
    <row r="10" spans="1:7" x14ac:dyDescent="0.35">
      <c r="A10" t="s">
        <v>95</v>
      </c>
      <c r="B10" t="s">
        <v>162</v>
      </c>
      <c r="C10">
        <v>0.80100000000000005</v>
      </c>
      <c r="D10" t="s">
        <v>163</v>
      </c>
      <c r="E10" t="s">
        <v>164</v>
      </c>
      <c r="F10">
        <v>1.0900000000000001</v>
      </c>
      <c r="G10" t="s">
        <v>62</v>
      </c>
    </row>
    <row r="11" spans="1:7" x14ac:dyDescent="0.35">
      <c r="A11" t="s">
        <v>95</v>
      </c>
      <c r="B11" t="s">
        <v>167</v>
      </c>
      <c r="C11">
        <v>0.64500000000000002</v>
      </c>
      <c r="D11" t="s">
        <v>163</v>
      </c>
      <c r="E11" t="s">
        <v>168</v>
      </c>
      <c r="F11">
        <v>1.0900000000000001</v>
      </c>
      <c r="G11" t="s">
        <v>62</v>
      </c>
    </row>
    <row r="12" spans="1:7" x14ac:dyDescent="0.35">
      <c r="A12" t="s">
        <v>95</v>
      </c>
      <c r="B12" t="s">
        <v>176</v>
      </c>
      <c r="C12">
        <v>0.53800000000000003</v>
      </c>
      <c r="D12" t="s">
        <v>163</v>
      </c>
      <c r="E12" t="s">
        <v>177</v>
      </c>
      <c r="F12">
        <v>1.0900000000000001</v>
      </c>
      <c r="G12" t="s">
        <v>62</v>
      </c>
    </row>
    <row r="13" spans="1:7" x14ac:dyDescent="0.35">
      <c r="A13" t="s">
        <v>95</v>
      </c>
      <c r="B13" t="s">
        <v>184</v>
      </c>
      <c r="C13">
        <v>0.92500000000000004</v>
      </c>
      <c r="D13" t="s">
        <v>163</v>
      </c>
      <c r="E13" t="s">
        <v>185</v>
      </c>
      <c r="F13">
        <v>1.0900000000000001</v>
      </c>
      <c r="G13" t="s">
        <v>62</v>
      </c>
    </row>
    <row r="14" spans="1:7" x14ac:dyDescent="0.35">
      <c r="A14" t="s">
        <v>95</v>
      </c>
      <c r="B14" t="s">
        <v>190</v>
      </c>
      <c r="C14">
        <v>0.26</v>
      </c>
      <c r="D14" t="s">
        <v>163</v>
      </c>
      <c r="E14" t="s">
        <v>191</v>
      </c>
      <c r="F14">
        <v>1.0900000000000001</v>
      </c>
      <c r="G14" t="s">
        <v>62</v>
      </c>
    </row>
    <row r="15" spans="1:7" x14ac:dyDescent="0.35">
      <c r="A15" t="s">
        <v>95</v>
      </c>
      <c r="B15" t="s">
        <v>196</v>
      </c>
      <c r="C15">
        <v>0.26800000000000002</v>
      </c>
      <c r="D15" t="s">
        <v>163</v>
      </c>
      <c r="E15" t="s">
        <v>197</v>
      </c>
      <c r="F15">
        <v>1.0900000000000001</v>
      </c>
      <c r="G15" t="s">
        <v>62</v>
      </c>
    </row>
    <row r="16" spans="1:7" x14ac:dyDescent="0.35">
      <c r="A16" t="s">
        <v>95</v>
      </c>
      <c r="B16" t="s">
        <v>204</v>
      </c>
      <c r="C16">
        <v>0.40300000000000002</v>
      </c>
      <c r="D16" t="s">
        <v>163</v>
      </c>
      <c r="E16" t="s">
        <v>197</v>
      </c>
      <c r="F16">
        <v>1.0900000000000001</v>
      </c>
      <c r="G16" t="s">
        <v>62</v>
      </c>
    </row>
    <row r="17" spans="1:7" ht="16.5" x14ac:dyDescent="0.45">
      <c r="A17" t="s">
        <v>101</v>
      </c>
      <c r="B17" t="s">
        <v>370</v>
      </c>
      <c r="C17">
        <f>0.0228</f>
        <v>2.2800000000000001E-2</v>
      </c>
      <c r="D17" t="s">
        <v>719</v>
      </c>
      <c r="E17" t="s">
        <v>720</v>
      </c>
      <c r="F17">
        <v>0</v>
      </c>
      <c r="G17" t="s">
        <v>709</v>
      </c>
    </row>
    <row r="18" spans="1:7" ht="16.5" x14ac:dyDescent="0.45">
      <c r="A18" t="s">
        <v>124</v>
      </c>
      <c r="B18" t="s">
        <v>373</v>
      </c>
      <c r="C18">
        <f>6.84</f>
        <v>6.84</v>
      </c>
      <c r="D18" t="s">
        <v>719</v>
      </c>
      <c r="E18" t="s">
        <v>721</v>
      </c>
      <c r="F18">
        <v>0</v>
      </c>
      <c r="G18" t="s">
        <v>709</v>
      </c>
    </row>
    <row r="19" spans="1:7" x14ac:dyDescent="0.35">
      <c r="A19" t="s">
        <v>86</v>
      </c>
      <c r="B19" t="s">
        <v>212</v>
      </c>
      <c r="C19">
        <v>5.6000000000000001E-2</v>
      </c>
      <c r="D19" t="s">
        <v>163</v>
      </c>
      <c r="E19" t="s">
        <v>213</v>
      </c>
      <c r="F19">
        <v>1.0900000000000001</v>
      </c>
      <c r="G19" t="s">
        <v>62</v>
      </c>
    </row>
    <row r="20" spans="1:7" x14ac:dyDescent="0.35">
      <c r="A20" t="s">
        <v>86</v>
      </c>
      <c r="B20" t="s">
        <v>217</v>
      </c>
      <c r="C20">
        <v>1.8460000000000001</v>
      </c>
      <c r="D20" t="s">
        <v>163</v>
      </c>
      <c r="E20" t="s">
        <v>218</v>
      </c>
      <c r="F20">
        <v>1.0900000000000001</v>
      </c>
      <c r="G20" t="s">
        <v>62</v>
      </c>
    </row>
    <row r="21" spans="1:7" x14ac:dyDescent="0.35">
      <c r="A21" t="s">
        <v>86</v>
      </c>
      <c r="B21" t="s">
        <v>722</v>
      </c>
      <c r="C21">
        <v>11.87</v>
      </c>
      <c r="D21" t="s">
        <v>163</v>
      </c>
      <c r="E21" t="s">
        <v>222</v>
      </c>
      <c r="F21">
        <v>1.0900000000000001</v>
      </c>
      <c r="G21" t="s">
        <v>62</v>
      </c>
    </row>
    <row r="22" spans="1:7" x14ac:dyDescent="0.35">
      <c r="A22" t="s">
        <v>86</v>
      </c>
      <c r="B22" t="s">
        <v>226</v>
      </c>
      <c r="C22">
        <v>60</v>
      </c>
      <c r="D22" t="s">
        <v>163</v>
      </c>
      <c r="E22" t="s">
        <v>222</v>
      </c>
      <c r="F22">
        <v>1.0900000000000001</v>
      </c>
      <c r="G22" t="s">
        <v>62</v>
      </c>
    </row>
    <row r="23" spans="1:7" x14ac:dyDescent="0.35">
      <c r="A23" t="s">
        <v>86</v>
      </c>
      <c r="B23" t="s">
        <v>229</v>
      </c>
      <c r="C23">
        <v>6.2</v>
      </c>
      <c r="D23" t="s">
        <v>163</v>
      </c>
      <c r="E23" t="s">
        <v>230</v>
      </c>
      <c r="F23">
        <v>1.0900000000000001</v>
      </c>
      <c r="G23" t="s">
        <v>62</v>
      </c>
    </row>
    <row r="24" spans="1:7" ht="16.5" x14ac:dyDescent="0.45">
      <c r="A24" t="s">
        <v>98</v>
      </c>
      <c r="B24" t="s">
        <v>488</v>
      </c>
      <c r="C24">
        <f>0.215</f>
        <v>0.215</v>
      </c>
      <c r="D24" t="s">
        <v>719</v>
      </c>
      <c r="E24" t="s">
        <v>723</v>
      </c>
      <c r="F24">
        <v>0</v>
      </c>
      <c r="G24" t="s">
        <v>709</v>
      </c>
    </row>
    <row r="25" spans="1:7" ht="16.5" x14ac:dyDescent="0.45">
      <c r="A25" t="s">
        <v>98</v>
      </c>
      <c r="B25" t="s">
        <v>493</v>
      </c>
      <c r="C25">
        <f>0.268</f>
        <v>0.26800000000000002</v>
      </c>
      <c r="D25" t="s">
        <v>719</v>
      </c>
      <c r="E25" t="s">
        <v>723</v>
      </c>
      <c r="F25">
        <v>0</v>
      </c>
      <c r="G25" t="s">
        <v>709</v>
      </c>
    </row>
    <row r="26" spans="1:7" x14ac:dyDescent="0.35">
      <c r="A26" t="s">
        <v>98</v>
      </c>
      <c r="B26" t="s">
        <v>234</v>
      </c>
      <c r="C26">
        <v>3.3849999999999998E-2</v>
      </c>
      <c r="D26" t="s">
        <v>163</v>
      </c>
      <c r="E26" t="s">
        <v>235</v>
      </c>
      <c r="F26">
        <v>0.6</v>
      </c>
      <c r="G26" t="s">
        <v>62</v>
      </c>
    </row>
    <row r="27" spans="1:7" x14ac:dyDescent="0.35">
      <c r="A27" t="s">
        <v>98</v>
      </c>
      <c r="B27" t="s">
        <v>244</v>
      </c>
      <c r="C27">
        <v>2.2000000000000002</v>
      </c>
      <c r="D27" t="s">
        <v>163</v>
      </c>
      <c r="E27" t="s">
        <v>724</v>
      </c>
      <c r="F27">
        <v>2.0299999999999998</v>
      </c>
      <c r="G27" t="s">
        <v>62</v>
      </c>
    </row>
    <row r="28" spans="1:7" x14ac:dyDescent="0.35">
      <c r="A28" t="s">
        <v>98</v>
      </c>
      <c r="B28" t="s">
        <v>249</v>
      </c>
      <c r="C28">
        <v>1.4</v>
      </c>
      <c r="D28" t="s">
        <v>163</v>
      </c>
      <c r="E28" t="s">
        <v>724</v>
      </c>
      <c r="F28">
        <v>1.0900000000000001</v>
      </c>
      <c r="G28" t="s">
        <v>62</v>
      </c>
    </row>
    <row r="29" spans="1:7" x14ac:dyDescent="0.35">
      <c r="A29" t="s">
        <v>98</v>
      </c>
      <c r="B29" t="s">
        <v>254</v>
      </c>
      <c r="C29">
        <v>8.5399999999999991</v>
      </c>
      <c r="D29" t="s">
        <v>163</v>
      </c>
      <c r="E29" t="s">
        <v>725</v>
      </c>
      <c r="F29">
        <v>1.0900000000000001</v>
      </c>
      <c r="G29" t="s">
        <v>62</v>
      </c>
    </row>
    <row r="30" spans="1:7" x14ac:dyDescent="0.35">
      <c r="A30" t="s">
        <v>98</v>
      </c>
      <c r="B30" t="s">
        <v>258</v>
      </c>
      <c r="C30">
        <v>9.2799999999999994</v>
      </c>
      <c r="D30" t="s">
        <v>163</v>
      </c>
      <c r="E30" t="s">
        <v>726</v>
      </c>
      <c r="F30">
        <v>1.0900000000000001</v>
      </c>
      <c r="G30" t="s">
        <v>62</v>
      </c>
    </row>
    <row r="31" spans="1:7" x14ac:dyDescent="0.35">
      <c r="A31" t="s">
        <v>98</v>
      </c>
      <c r="B31" t="s">
        <v>260</v>
      </c>
      <c r="C31">
        <v>3.419</v>
      </c>
      <c r="D31" t="s">
        <v>163</v>
      </c>
      <c r="E31" t="s">
        <v>727</v>
      </c>
      <c r="F31">
        <v>1.1200000000000001</v>
      </c>
      <c r="G31" t="s">
        <v>62</v>
      </c>
    </row>
    <row r="32" spans="1:7" x14ac:dyDescent="0.35">
      <c r="A32" t="s">
        <v>83</v>
      </c>
      <c r="B32" t="s">
        <v>262</v>
      </c>
      <c r="C32">
        <v>13.9</v>
      </c>
      <c r="D32" t="s">
        <v>163</v>
      </c>
      <c r="E32" t="s">
        <v>728</v>
      </c>
      <c r="F32">
        <v>0.25</v>
      </c>
      <c r="G32" t="s">
        <v>62</v>
      </c>
    </row>
    <row r="33" spans="1:7" x14ac:dyDescent="0.35">
      <c r="A33" t="s">
        <v>83</v>
      </c>
      <c r="B33" t="s">
        <v>272</v>
      </c>
      <c r="C33">
        <v>0.2</v>
      </c>
      <c r="D33" t="s">
        <v>163</v>
      </c>
      <c r="E33" t="s">
        <v>729</v>
      </c>
      <c r="F33">
        <v>1.1100000000000001</v>
      </c>
      <c r="G33" t="s">
        <v>62</v>
      </c>
    </row>
    <row r="34" spans="1:7" x14ac:dyDescent="0.35">
      <c r="A34" t="s">
        <v>89</v>
      </c>
      <c r="B34" t="s">
        <v>277</v>
      </c>
      <c r="C34">
        <v>3.9940000000000002</v>
      </c>
      <c r="D34" t="s">
        <v>163</v>
      </c>
      <c r="E34" t="s">
        <v>730</v>
      </c>
      <c r="F34">
        <v>0.01</v>
      </c>
      <c r="G34" t="s">
        <v>62</v>
      </c>
    </row>
    <row r="35" spans="1:7" x14ac:dyDescent="0.35">
      <c r="A35" t="s">
        <v>104</v>
      </c>
      <c r="B35" t="s">
        <v>285</v>
      </c>
      <c r="C35">
        <v>0.31</v>
      </c>
      <c r="D35" t="s">
        <v>163</v>
      </c>
      <c r="E35" t="s">
        <v>731</v>
      </c>
      <c r="F35">
        <v>1.0900000000000001</v>
      </c>
      <c r="G35" t="s">
        <v>62</v>
      </c>
    </row>
    <row r="36" spans="1:7" ht="16.5" x14ac:dyDescent="0.45">
      <c r="A36" t="s">
        <v>114</v>
      </c>
      <c r="B36" t="s">
        <v>697</v>
      </c>
      <c r="C36">
        <f>0.282</f>
        <v>0.28199999999999997</v>
      </c>
      <c r="D36" t="s">
        <v>719</v>
      </c>
      <c r="E36" t="s">
        <v>732</v>
      </c>
      <c r="F36">
        <v>0</v>
      </c>
      <c r="G36" t="s">
        <v>709</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DAC61-D421-4AD4-9ADD-AA4F77A64128}">
  <sheetPr codeName="Sheet2">
    <tabColor rgb="FF92D050"/>
    <pageSetUpPr fitToPage="1"/>
  </sheetPr>
  <dimension ref="A2:Y49"/>
  <sheetViews>
    <sheetView showGridLines="0" zoomScale="120" zoomScaleNormal="120" workbookViewId="0">
      <selection activeCell="R53" sqref="R53"/>
    </sheetView>
  </sheetViews>
  <sheetFormatPr defaultColWidth="9.08984375" defaultRowHeight="14.5" x14ac:dyDescent="0.35"/>
  <cols>
    <col min="1" max="1" width="3.54296875" customWidth="1"/>
    <col min="2" max="4" width="9.08984375" customWidth="1"/>
    <col min="5" max="5" width="13.08984375" customWidth="1"/>
    <col min="6" max="6" width="6" customWidth="1"/>
    <col min="7" max="7" width="13.08984375" customWidth="1"/>
    <col min="8" max="9" width="9.08984375" customWidth="1"/>
    <col min="10" max="11" width="10.54296875" hidden="1" customWidth="1"/>
    <col min="12" max="12" width="11.90625" hidden="1" customWidth="1"/>
    <col min="13" max="13" width="10.54296875" customWidth="1"/>
    <col min="14" max="14" width="13.08984375" customWidth="1"/>
    <col min="15" max="15" width="16.08984375" customWidth="1"/>
    <col min="16" max="17" width="9.08984375" hidden="1" customWidth="1"/>
    <col min="18" max="18" width="17.453125" customWidth="1"/>
    <col min="19" max="19" width="2.54296875" customWidth="1"/>
    <col min="20" max="21" width="13.08984375" customWidth="1"/>
    <col min="22" max="22" width="9.08984375" customWidth="1"/>
    <col min="23" max="23" width="27.6328125" hidden="1" customWidth="1"/>
    <col min="24" max="24" width="14.08984375" hidden="1" customWidth="1"/>
    <col min="25" max="25" width="9.08984375" hidden="1" customWidth="1"/>
    <col min="26" max="42" width="9.08984375" customWidth="1"/>
  </cols>
  <sheetData>
    <row r="2" spans="1:21" s="39" customFormat="1" ht="15.5" x14ac:dyDescent="0.35">
      <c r="A2" s="102" t="s">
        <v>40</v>
      </c>
      <c r="B2" s="103"/>
      <c r="C2" s="103"/>
      <c r="D2" s="103"/>
      <c r="E2" s="103"/>
      <c r="F2" s="103"/>
      <c r="G2" s="103"/>
      <c r="H2" s="103"/>
      <c r="I2" s="103"/>
      <c r="J2" s="104"/>
      <c r="K2" s="104"/>
      <c r="L2" s="104"/>
      <c r="M2" s="104"/>
      <c r="N2" s="103"/>
      <c r="O2" s="103"/>
      <c r="P2" s="104"/>
      <c r="Q2" s="104"/>
      <c r="R2" s="103"/>
      <c r="S2" s="103"/>
      <c r="T2" s="103"/>
      <c r="U2" s="103"/>
    </row>
    <row r="4" spans="1:21" ht="28.25" customHeight="1" x14ac:dyDescent="0.35">
      <c r="A4" s="108" t="s">
        <v>41</v>
      </c>
      <c r="B4" s="108"/>
      <c r="C4" s="108"/>
      <c r="D4" s="108"/>
      <c r="E4" s="108"/>
      <c r="F4" s="108"/>
      <c r="G4" s="108"/>
      <c r="H4" s="108"/>
      <c r="I4" s="108"/>
      <c r="J4" s="151"/>
      <c r="K4" s="151"/>
      <c r="L4" s="151"/>
      <c r="M4" s="151"/>
      <c r="N4" s="151"/>
      <c r="O4" s="151"/>
      <c r="P4" s="151"/>
      <c r="Q4" s="151"/>
      <c r="R4" s="151"/>
    </row>
    <row r="6" spans="1:21" x14ac:dyDescent="0.35">
      <c r="A6" s="21" t="s">
        <v>42</v>
      </c>
      <c r="B6" s="3" t="s">
        <v>43</v>
      </c>
      <c r="O6" s="3" t="s">
        <v>44</v>
      </c>
    </row>
    <row r="7" spans="1:21" x14ac:dyDescent="0.35">
      <c r="A7" s="21"/>
    </row>
    <row r="8" spans="1:21" ht="30.75" customHeight="1" x14ac:dyDescent="0.35">
      <c r="A8" s="30">
        <v>1</v>
      </c>
      <c r="B8" s="159"/>
      <c r="C8" s="157"/>
      <c r="D8" s="157"/>
      <c r="E8" s="157"/>
      <c r="F8" s="157"/>
      <c r="G8" s="157"/>
      <c r="H8" s="157"/>
      <c r="I8" s="157"/>
      <c r="J8" s="157"/>
      <c r="K8" s="157"/>
      <c r="L8" s="157"/>
      <c r="M8" s="157"/>
      <c r="N8" s="157"/>
      <c r="O8" s="157" t="str">
        <f>IF(B8="","",VLOOKUP(LEFT(B8,25),'PRODCOM-codes 2010'!B$5:D$1048576,3,FALSE))</f>
        <v/>
      </c>
      <c r="P8" s="157"/>
      <c r="Q8" s="157"/>
      <c r="R8" s="158"/>
    </row>
    <row r="9" spans="1:21" ht="30.75" customHeight="1" x14ac:dyDescent="0.35">
      <c r="A9" s="30">
        <v>2</v>
      </c>
      <c r="B9" s="159"/>
      <c r="C9" s="157"/>
      <c r="D9" s="157"/>
      <c r="E9" s="157"/>
      <c r="F9" s="157"/>
      <c r="G9" s="157"/>
      <c r="H9" s="157"/>
      <c r="I9" s="157"/>
      <c r="J9" s="157"/>
      <c r="K9" s="157"/>
      <c r="L9" s="157"/>
      <c r="M9" s="157"/>
      <c r="N9" s="157"/>
      <c r="O9" s="157" t="str">
        <f>IF(B9="","",VLOOKUP(LEFT(B9,25),'PRODCOM-codes 2010'!B$5:D$1048576,3,FALSE))</f>
        <v/>
      </c>
      <c r="P9" s="157"/>
      <c r="Q9" s="157"/>
      <c r="R9" s="158"/>
    </row>
    <row r="10" spans="1:21" ht="30.75" customHeight="1" x14ac:dyDescent="0.35">
      <c r="A10" s="30">
        <v>3</v>
      </c>
      <c r="B10" s="159"/>
      <c r="C10" s="157"/>
      <c r="D10" s="157"/>
      <c r="E10" s="157"/>
      <c r="F10" s="157"/>
      <c r="G10" s="157"/>
      <c r="H10" s="157"/>
      <c r="I10" s="157"/>
      <c r="J10" s="157"/>
      <c r="K10" s="157"/>
      <c r="L10" s="157"/>
      <c r="M10" s="157"/>
      <c r="N10" s="157"/>
      <c r="O10" s="157" t="str">
        <f>IF(B10="","",VLOOKUP(LEFT(B10,25),'PRODCOM-codes 2010'!B$5:D$1048576,3,FALSE))</f>
        <v/>
      </c>
      <c r="P10" s="157"/>
      <c r="Q10" s="157"/>
      <c r="R10" s="158"/>
    </row>
    <row r="11" spans="1:21" ht="30.75" customHeight="1" x14ac:dyDescent="0.35">
      <c r="A11" s="30">
        <v>4</v>
      </c>
      <c r="B11" s="159"/>
      <c r="C11" s="157"/>
      <c r="D11" s="157"/>
      <c r="E11" s="157"/>
      <c r="F11" s="157"/>
      <c r="G11" s="157"/>
      <c r="H11" s="157"/>
      <c r="I11" s="157"/>
      <c r="J11" s="157"/>
      <c r="K11" s="157"/>
      <c r="L11" s="157"/>
      <c r="M11" s="157"/>
      <c r="N11" s="157"/>
      <c r="O11" s="157" t="str">
        <f>IF(B11="","",VLOOKUP(LEFT(B11,25),'PRODCOM-codes 2010'!B$5:D$1048576,3,FALSE))</f>
        <v/>
      </c>
      <c r="P11" s="157"/>
      <c r="Q11" s="157"/>
      <c r="R11" s="158"/>
    </row>
    <row r="12" spans="1:21" ht="30.75" customHeight="1" x14ac:dyDescent="0.35">
      <c r="A12" s="30">
        <v>5</v>
      </c>
      <c r="B12" s="159"/>
      <c r="C12" s="157"/>
      <c r="D12" s="157"/>
      <c r="E12" s="157"/>
      <c r="F12" s="157"/>
      <c r="G12" s="157"/>
      <c r="H12" s="157"/>
      <c r="I12" s="157"/>
      <c r="J12" s="157"/>
      <c r="K12" s="157"/>
      <c r="L12" s="157"/>
      <c r="M12" s="157"/>
      <c r="N12" s="157"/>
      <c r="O12" s="157" t="str">
        <f>IF(B12="","",VLOOKUP(LEFT(B12,25),'PRODCOM-codes 2010'!B$5:D$1048576,3,FALSE))</f>
        <v/>
      </c>
      <c r="P12" s="157"/>
      <c r="Q12" s="157"/>
      <c r="R12" s="158"/>
    </row>
    <row r="13" spans="1:21" ht="30.75" customHeight="1" x14ac:dyDescent="0.35">
      <c r="A13" s="30">
        <v>6</v>
      </c>
      <c r="B13" s="159"/>
      <c r="C13" s="157"/>
      <c r="D13" s="157"/>
      <c r="E13" s="157"/>
      <c r="F13" s="157"/>
      <c r="G13" s="157"/>
      <c r="H13" s="157"/>
      <c r="I13" s="157"/>
      <c r="J13" s="157"/>
      <c r="K13" s="157"/>
      <c r="L13" s="157"/>
      <c r="M13" s="157"/>
      <c r="N13" s="157"/>
      <c r="O13" s="157" t="str">
        <f>IF(B13="","",VLOOKUP(LEFT(B13,25),'PRODCOM-codes 2010'!B$5:D$1048576,3,FALSE))</f>
        <v/>
      </c>
      <c r="P13" s="157"/>
      <c r="Q13" s="157"/>
      <c r="R13" s="158"/>
    </row>
    <row r="14" spans="1:21" ht="30.75" customHeight="1" x14ac:dyDescent="0.35">
      <c r="A14" s="30">
        <v>7</v>
      </c>
      <c r="B14" s="159"/>
      <c r="C14" s="157"/>
      <c r="D14" s="157"/>
      <c r="E14" s="157"/>
      <c r="F14" s="157"/>
      <c r="G14" s="157"/>
      <c r="H14" s="157"/>
      <c r="I14" s="157"/>
      <c r="J14" s="157"/>
      <c r="K14" s="157"/>
      <c r="L14" s="157"/>
      <c r="M14" s="157"/>
      <c r="N14" s="157"/>
      <c r="O14" s="157" t="str">
        <f>IF(B14="","",VLOOKUP(LEFT(B14,25),'PRODCOM-codes 2010'!B$5:D$1048576,3,FALSE))</f>
        <v/>
      </c>
      <c r="P14" s="157"/>
      <c r="Q14" s="157"/>
      <c r="R14" s="158"/>
    </row>
    <row r="15" spans="1:21" ht="30.75" customHeight="1" x14ac:dyDescent="0.35">
      <c r="A15" s="30">
        <v>8</v>
      </c>
      <c r="B15" s="159"/>
      <c r="C15" s="157"/>
      <c r="D15" s="157"/>
      <c r="E15" s="157"/>
      <c r="F15" s="157"/>
      <c r="G15" s="157"/>
      <c r="H15" s="157"/>
      <c r="I15" s="157"/>
      <c r="J15" s="157"/>
      <c r="K15" s="157"/>
      <c r="L15" s="157"/>
      <c r="M15" s="157"/>
      <c r="N15" s="157"/>
      <c r="O15" s="157" t="str">
        <f>IF(B15="","",VLOOKUP(LEFT(B15,25),'PRODCOM-codes 2010'!B$5:D$1048576,3,FALSE))</f>
        <v/>
      </c>
      <c r="P15" s="157"/>
      <c r="Q15" s="157"/>
      <c r="R15" s="158"/>
    </row>
    <row r="16" spans="1:21" ht="30.75" customHeight="1" x14ac:dyDescent="0.35">
      <c r="A16" s="30">
        <v>9</v>
      </c>
      <c r="B16" s="159"/>
      <c r="C16" s="157"/>
      <c r="D16" s="157"/>
      <c r="E16" s="157"/>
      <c r="F16" s="157"/>
      <c r="G16" s="157"/>
      <c r="H16" s="157"/>
      <c r="I16" s="157"/>
      <c r="J16" s="157"/>
      <c r="K16" s="157"/>
      <c r="L16" s="157"/>
      <c r="M16" s="157"/>
      <c r="N16" s="157"/>
      <c r="O16" s="157" t="str">
        <f>IF(B16="","",VLOOKUP(LEFT(B16,25),'PRODCOM-codes 2010'!B$5:D$1048576,3,FALSE))</f>
        <v/>
      </c>
      <c r="P16" s="157"/>
      <c r="Q16" s="157"/>
      <c r="R16" s="158"/>
    </row>
    <row r="17" spans="1:21" ht="30.75" customHeight="1" x14ac:dyDescent="0.35">
      <c r="A17" s="30">
        <v>10</v>
      </c>
      <c r="B17" s="159"/>
      <c r="C17" s="157"/>
      <c r="D17" s="157"/>
      <c r="E17" s="157"/>
      <c r="F17" s="157"/>
      <c r="G17" s="157"/>
      <c r="H17" s="157"/>
      <c r="I17" s="157"/>
      <c r="J17" s="157"/>
      <c r="K17" s="157"/>
      <c r="L17" s="157"/>
      <c r="M17" s="157"/>
      <c r="N17" s="157"/>
      <c r="O17" s="157" t="str">
        <f>IF(B17="","",VLOOKUP(LEFT(B17,25),'PRODCOM-codes 2010'!B$5:D$1048576,3,FALSE))</f>
        <v/>
      </c>
      <c r="P17" s="157"/>
      <c r="Q17" s="157"/>
      <c r="R17" s="158"/>
    </row>
    <row r="18" spans="1:21" ht="30.75" hidden="1" customHeight="1" x14ac:dyDescent="0.35">
      <c r="A18" s="30">
        <v>11</v>
      </c>
      <c r="B18" s="159"/>
      <c r="C18" s="157"/>
      <c r="D18" s="157"/>
      <c r="E18" s="157"/>
      <c r="F18" s="157"/>
      <c r="G18" s="157"/>
      <c r="H18" s="157"/>
      <c r="I18" s="157"/>
      <c r="J18" s="157"/>
      <c r="K18" s="157"/>
      <c r="L18" s="157"/>
      <c r="M18" s="157"/>
      <c r="N18" s="157"/>
      <c r="O18" s="157" t="str">
        <f>IF(B18="","",VLOOKUP(B18,'PRODCOM-codes 2010'!C$5:D$1048576,2,TRUE))</f>
        <v/>
      </c>
      <c r="P18" s="157"/>
      <c r="Q18" s="157"/>
      <c r="R18" s="158"/>
    </row>
    <row r="19" spans="1:21" ht="30.75" hidden="1" customHeight="1" x14ac:dyDescent="0.35">
      <c r="A19" s="30">
        <v>12</v>
      </c>
      <c r="B19" s="159"/>
      <c r="C19" s="157"/>
      <c r="D19" s="157"/>
      <c r="E19" s="157"/>
      <c r="F19" s="157"/>
      <c r="G19" s="157"/>
      <c r="H19" s="157"/>
      <c r="I19" s="157"/>
      <c r="J19" s="157"/>
      <c r="K19" s="157"/>
      <c r="L19" s="157"/>
      <c r="M19" s="157"/>
      <c r="N19" s="157"/>
      <c r="O19" s="157" t="str">
        <f>IF(B19="","",VLOOKUP(B19,'PRODCOM-codes 2010'!C$5:D$1048576,2,TRUE))</f>
        <v/>
      </c>
      <c r="P19" s="157"/>
      <c r="Q19" s="157"/>
      <c r="R19" s="158"/>
    </row>
    <row r="20" spans="1:21" ht="30.75" hidden="1" customHeight="1" x14ac:dyDescent="0.35">
      <c r="A20" s="30">
        <v>13</v>
      </c>
      <c r="B20" s="159"/>
      <c r="C20" s="157"/>
      <c r="D20" s="157"/>
      <c r="E20" s="157"/>
      <c r="F20" s="157"/>
      <c r="G20" s="157"/>
      <c r="H20" s="157"/>
      <c r="I20" s="157"/>
      <c r="J20" s="157"/>
      <c r="K20" s="157"/>
      <c r="L20" s="157"/>
      <c r="M20" s="157"/>
      <c r="N20" s="157"/>
      <c r="O20" s="157" t="str">
        <f>IF(B20="","",VLOOKUP(B20,'PRODCOM-codes 2010'!C$5:D$1048576,2,TRUE))</f>
        <v/>
      </c>
      <c r="P20" s="157"/>
      <c r="Q20" s="157"/>
      <c r="R20" s="158"/>
    </row>
    <row r="21" spans="1:21" ht="30.75" hidden="1" customHeight="1" x14ac:dyDescent="0.35">
      <c r="A21" s="30">
        <v>14</v>
      </c>
      <c r="B21" s="159"/>
      <c r="C21" s="157"/>
      <c r="D21" s="157"/>
      <c r="E21" s="157"/>
      <c r="F21" s="157"/>
      <c r="G21" s="157"/>
      <c r="H21" s="157"/>
      <c r="I21" s="157"/>
      <c r="J21" s="157"/>
      <c r="K21" s="157"/>
      <c r="L21" s="157"/>
      <c r="M21" s="157"/>
      <c r="N21" s="157"/>
      <c r="O21" s="157" t="str">
        <f>IF(B21="","",VLOOKUP(B21,'PRODCOM-codes 2010'!C$5:D$1048576,2,TRUE))</f>
        <v/>
      </c>
      <c r="P21" s="157"/>
      <c r="Q21" s="157"/>
      <c r="R21" s="158"/>
    </row>
    <row r="22" spans="1:21" ht="30.75" hidden="1" customHeight="1" x14ac:dyDescent="0.35">
      <c r="A22" s="30">
        <v>15</v>
      </c>
      <c r="B22" s="159"/>
      <c r="C22" s="157"/>
      <c r="D22" s="157"/>
      <c r="E22" s="157"/>
      <c r="F22" s="157"/>
      <c r="G22" s="157"/>
      <c r="H22" s="157"/>
      <c r="I22" s="157"/>
      <c r="J22" s="157"/>
      <c r="K22" s="157"/>
      <c r="L22" s="157"/>
      <c r="M22" s="157"/>
      <c r="N22" s="157"/>
      <c r="O22" s="157" t="str">
        <f>IF(B22="","",VLOOKUP(B22,'PRODCOM-codes 2010'!C$5:D$1048576,2,TRUE))</f>
        <v/>
      </c>
      <c r="P22" s="157"/>
      <c r="Q22" s="157"/>
      <c r="R22" s="158"/>
    </row>
    <row r="24" spans="1:21" ht="28.25" customHeight="1" x14ac:dyDescent="0.35">
      <c r="A24" s="108" t="s">
        <v>736</v>
      </c>
      <c r="B24" s="108"/>
      <c r="C24" s="108"/>
      <c r="D24" s="108"/>
      <c r="E24" s="108"/>
      <c r="F24" s="108"/>
      <c r="G24" s="108"/>
      <c r="H24" s="108"/>
      <c r="I24" s="108"/>
      <c r="J24" s="151"/>
      <c r="K24" s="151"/>
      <c r="L24" s="151"/>
      <c r="M24" s="151"/>
      <c r="N24" s="151"/>
      <c r="O24" s="151"/>
      <c r="P24" s="151"/>
      <c r="Q24" s="151"/>
      <c r="R24" s="151"/>
    </row>
    <row r="25" spans="1:21" ht="6" customHeight="1" x14ac:dyDescent="0.35"/>
    <row r="26" spans="1:21" ht="138.75" customHeight="1" x14ac:dyDescent="0.35">
      <c r="A26" s="148"/>
      <c r="B26" s="149"/>
      <c r="C26" s="149"/>
      <c r="D26" s="149"/>
      <c r="E26" s="149"/>
      <c r="F26" s="149"/>
      <c r="G26" s="149"/>
      <c r="H26" s="149"/>
      <c r="I26" s="149"/>
      <c r="J26" s="162"/>
      <c r="K26" s="162"/>
      <c r="L26" s="162"/>
      <c r="M26" s="162"/>
      <c r="N26" s="163"/>
    </row>
    <row r="29" spans="1:21" s="39" customFormat="1" ht="15.5" x14ac:dyDescent="0.35">
      <c r="A29" s="102" t="s">
        <v>45</v>
      </c>
      <c r="B29" s="103"/>
      <c r="C29" s="103"/>
      <c r="D29" s="103"/>
      <c r="E29" s="103"/>
      <c r="F29" s="103"/>
      <c r="G29" s="103"/>
      <c r="H29" s="103"/>
      <c r="I29" s="103"/>
      <c r="J29" s="104"/>
      <c r="K29" s="104"/>
      <c r="L29" s="104"/>
      <c r="M29" s="103"/>
      <c r="N29" s="103"/>
      <c r="O29" s="103"/>
      <c r="P29" s="104"/>
      <c r="Q29" s="104"/>
      <c r="R29" s="103"/>
      <c r="S29" s="103"/>
      <c r="T29" s="103"/>
      <c r="U29" s="103"/>
    </row>
    <row r="31" spans="1:21" ht="28.25" customHeight="1" x14ac:dyDescent="0.35">
      <c r="A31" s="108" t="s">
        <v>46</v>
      </c>
      <c r="B31" s="108"/>
      <c r="C31" s="108"/>
      <c r="D31" s="108"/>
      <c r="E31" s="108"/>
      <c r="F31" s="108"/>
      <c r="G31" s="108"/>
      <c r="H31" s="108"/>
      <c r="I31" s="108"/>
      <c r="J31" s="151"/>
      <c r="K31" s="151"/>
      <c r="L31" s="151"/>
      <c r="M31" s="151"/>
      <c r="N31" s="151"/>
      <c r="O31" s="151"/>
      <c r="P31" s="151"/>
      <c r="Q31" s="151"/>
      <c r="R31" s="151"/>
    </row>
    <row r="32" spans="1:21" ht="19.5" customHeight="1" x14ac:dyDescent="0.35">
      <c r="A32" s="108" t="s">
        <v>737</v>
      </c>
      <c r="B32" s="108"/>
      <c r="C32" s="108"/>
      <c r="D32" s="108"/>
      <c r="E32" s="108"/>
      <c r="F32" s="108"/>
      <c r="G32" s="108"/>
      <c r="H32" s="108"/>
      <c r="I32" s="108"/>
      <c r="J32" s="151"/>
      <c r="K32" s="151"/>
      <c r="L32" s="151"/>
      <c r="M32" s="151"/>
      <c r="N32" s="151"/>
      <c r="O32" s="151"/>
      <c r="P32" s="151"/>
      <c r="Q32" s="151"/>
      <c r="R32" s="151"/>
    </row>
    <row r="33" spans="1:25" ht="50.4" customHeight="1" x14ac:dyDescent="0.35">
      <c r="A33" s="108" t="s">
        <v>738</v>
      </c>
      <c r="B33" s="108"/>
      <c r="C33" s="108"/>
      <c r="D33" s="108"/>
      <c r="E33" s="108"/>
      <c r="F33" s="108"/>
      <c r="G33" s="108"/>
      <c r="H33" s="108"/>
      <c r="I33" s="108"/>
      <c r="J33" s="151"/>
      <c r="K33" s="151"/>
      <c r="L33" s="151"/>
      <c r="M33" s="151"/>
      <c r="N33" s="151"/>
      <c r="O33" s="151"/>
      <c r="P33" s="151"/>
      <c r="Q33" s="151"/>
      <c r="R33" s="151"/>
    </row>
    <row r="34" spans="1:25" ht="58" x14ac:dyDescent="0.35">
      <c r="A34" s="21" t="s">
        <v>42</v>
      </c>
      <c r="B34" s="21" t="s">
        <v>44</v>
      </c>
      <c r="C34" s="21"/>
      <c r="D34" s="21"/>
      <c r="E34" s="160" t="s">
        <v>47</v>
      </c>
      <c r="F34" s="151"/>
      <c r="G34" s="21" t="s">
        <v>48</v>
      </c>
      <c r="H34" s="21"/>
      <c r="I34" s="21"/>
      <c r="J34" s="31" t="s">
        <v>44</v>
      </c>
      <c r="K34" s="31" t="s">
        <v>35</v>
      </c>
      <c r="L34" s="31" t="s">
        <v>49</v>
      </c>
      <c r="M34" s="69" t="s">
        <v>50</v>
      </c>
      <c r="N34" s="21" t="s">
        <v>51</v>
      </c>
      <c r="O34" s="21"/>
      <c r="P34" s="31" t="s">
        <v>52</v>
      </c>
      <c r="Q34" s="31" t="s">
        <v>53</v>
      </c>
      <c r="R34" s="21" t="s">
        <v>54</v>
      </c>
      <c r="T34" s="69" t="s">
        <v>55</v>
      </c>
      <c r="U34" s="69" t="s">
        <v>56</v>
      </c>
      <c r="W34" s="31" t="s">
        <v>57</v>
      </c>
      <c r="X34" s="31" t="s">
        <v>58</v>
      </c>
      <c r="Y34" s="31" t="s">
        <v>59</v>
      </c>
    </row>
    <row r="35" spans="1:25" x14ac:dyDescent="0.35">
      <c r="A35" s="21"/>
      <c r="B35" s="21"/>
      <c r="C35" s="21"/>
      <c r="D35" s="21"/>
      <c r="E35" s="21"/>
      <c r="F35" s="21"/>
      <c r="G35" s="21"/>
      <c r="H35" s="21"/>
      <c r="I35" s="21"/>
      <c r="N35" s="21"/>
      <c r="O35" s="21"/>
      <c r="R35" s="21"/>
      <c r="T35" s="21"/>
      <c r="U35" s="21"/>
    </row>
    <row r="36" spans="1:25" ht="27" customHeight="1" x14ac:dyDescent="0.35">
      <c r="A36" s="32">
        <v>1</v>
      </c>
      <c r="B36" s="156"/>
      <c r="C36" s="156"/>
      <c r="D36" s="156"/>
      <c r="E36" s="37"/>
      <c r="F36" s="35" t="s">
        <v>60</v>
      </c>
      <c r="G36" s="37"/>
      <c r="H36" s="155" t="str">
        <f>IF(B36="","",VLOOKUP($B36,Producten!$B$4:$E$36,4,FALSE))</f>
        <v/>
      </c>
      <c r="I36" s="155"/>
      <c r="J36" s="34" t="e">
        <f>VLOOKUP($B36,Producten!$B$4:$F$36,2,FALSE)</f>
        <v>#N/A</v>
      </c>
      <c r="K36" s="34">
        <f>Bedrijfsgegevens!F$82</f>
        <v>2025</v>
      </c>
      <c r="L36" s="34" t="e">
        <f>VLOOKUP($B36,Producten!$B$4:$F$36,5,FALSE)</f>
        <v>#N/A</v>
      </c>
      <c r="M36" s="98"/>
      <c r="N36" s="35" t="str">
        <f>IF(OR(B36="",B36="nvt"),"",J36*POWER((1-L36/100),(K36-2021)))</f>
        <v/>
      </c>
      <c r="O36" s="33" t="str">
        <f>IF(B36="","",VLOOKUP($B36,Producten!$B$4:$F$36,3,FALSE))</f>
        <v/>
      </c>
      <c r="P36" s="38">
        <f>IF($B36="Fallback",Bedrijfsgegevens!$F$83/100*Bedrijfsgegevens!$F$86*Bedrijfsgegevens!$F$84*$N36*E36,0)</f>
        <v>0</v>
      </c>
      <c r="Q36" s="38" t="str">
        <f>IF(AND($B36&lt;&gt;"Fallback",$B36&lt;&gt;"nvt",$B36&lt;&gt;""),IF(W36="Neen",Bedrijfsgegevens!$F$83/100*Bedrijfsgegevens!$F$86*Bedrijfsgegevens!$F$84*$G36*$N36,Bedrijfsgegevens!$F$83/100*Bedrijfsgegevens!$F$86*Bedrijfsgegevens!$F$84*$G36*$N36*M36/Bedrijfsgegevens!$F$87),"")</f>
        <v/>
      </c>
      <c r="R36" s="36">
        <f>IF(AND(P36=0,Q36=0),"",MAX(P36,Q36))</f>
        <v>0</v>
      </c>
      <c r="T36" s="91" t="str">
        <f>IF(AND(E36&lt;&gt;"",G36&lt;&gt;"",Y36="Ja"),E36/G36,"")</f>
        <v/>
      </c>
      <c r="U36" s="91" t="str">
        <f>IF(W36="neen",IF(Y36="Neen","Neen",IF(AND(T36&lt;&gt;"",T36&gt;N36),"Ja","Neen")),"Neen")</f>
        <v>Neen</v>
      </c>
      <c r="W36" s="70" t="str">
        <f>IF(B36="","Neen",VLOOKUP($B36,Producten!$B$4:$G$36,6,FALSE))</f>
        <v>Neen</v>
      </c>
      <c r="X36" s="70">
        <f>IF(W36="Ja",M36,1)</f>
        <v>1</v>
      </c>
      <c r="Y36" s="70" t="str">
        <f>IF(OR(B36="",B36="Fallback",W36="Ja"),"Neen","Ja")</f>
        <v>Neen</v>
      </c>
    </row>
    <row r="37" spans="1:25" ht="27" customHeight="1" x14ac:dyDescent="0.35">
      <c r="A37" s="32">
        <v>2</v>
      </c>
      <c r="B37" s="156"/>
      <c r="C37" s="156"/>
      <c r="D37" s="156"/>
      <c r="E37" s="37"/>
      <c r="F37" s="35" t="s">
        <v>60</v>
      </c>
      <c r="G37" s="37"/>
      <c r="H37" s="155" t="str">
        <f>IF(B37="","",VLOOKUP($B37,Producten!$B$4:$E$36,4,FALSE))</f>
        <v/>
      </c>
      <c r="I37" s="155"/>
      <c r="J37" s="34" t="e">
        <f>VLOOKUP($B37,Producten!$B$4:$F$36,2,FALSE)</f>
        <v>#N/A</v>
      </c>
      <c r="K37" s="34">
        <f>Bedrijfsgegevens!F$82</f>
        <v>2025</v>
      </c>
      <c r="L37" s="34" t="e">
        <f>VLOOKUP($B37,Producten!$B$4:$F$36,5,FALSE)</f>
        <v>#N/A</v>
      </c>
      <c r="M37" s="98"/>
      <c r="N37" s="35" t="str">
        <f>IF(OR(B37="",B37="nvt"),"",J37*POWER((1-L37/100),(K37-2021)))</f>
        <v/>
      </c>
      <c r="O37" s="33" t="str">
        <f>IF(B37="","",VLOOKUP($B37,Producten!$B$4:$F$36,3,FALSE))</f>
        <v/>
      </c>
      <c r="P37" s="38">
        <f>IF($B37="Fallback",Bedrijfsgegevens!$F$83/100*Bedrijfsgegevens!$F$86*Bedrijfsgegevens!$F$84*$N37*E37,0)</f>
        <v>0</v>
      </c>
      <c r="Q37" s="38" t="str">
        <f>IF(AND($B37&lt;&gt;"Fallback",$B37&lt;&gt;"nvt",$B37&lt;&gt;""),IF(W37="Neen",Bedrijfsgegevens!$F$83/100*Bedrijfsgegevens!$F$86*Bedrijfsgegevens!$F$84*$G37*$N37,Bedrijfsgegevens!$F$83/100*Bedrijfsgegevens!$F$86*Bedrijfsgegevens!$F$84*$G37*$N37*M37/Bedrijfsgegevens!$F$87),"")</f>
        <v/>
      </c>
      <c r="R37" s="36">
        <f t="shared" ref="R37:R43" si="0">IF(AND(P37=0,Q37=0),"",MAX(P37,Q37))</f>
        <v>0</v>
      </c>
      <c r="T37" s="91" t="str">
        <f t="shared" ref="T37:T43" si="1">IF(AND(E37&lt;&gt;"",G37&lt;&gt;"",Y37="Ja"),E37/G37,"")</f>
        <v/>
      </c>
      <c r="U37" s="91" t="str">
        <f t="shared" ref="U37:U43" si="2">IF(W37="neen",IF(Y37="Neen","Neen",IF(AND(T37&lt;&gt;"",T37&gt;N37),"Ja","Neen")),"Neen")</f>
        <v>Neen</v>
      </c>
      <c r="W37" s="70" t="str">
        <f>IF(B37="","Neen",VLOOKUP($B37,Producten!$B$4:$G$36,6,FALSE))</f>
        <v>Neen</v>
      </c>
      <c r="X37" s="70">
        <f t="shared" ref="X37:X43" si="3">IF(W37="Ja",M37,1)</f>
        <v>1</v>
      </c>
      <c r="Y37" s="70" t="str">
        <f t="shared" ref="Y37:Y43" si="4">IF(OR(B37="",B37="Fallback",W37="Ja"),"Neen","Ja")</f>
        <v>Neen</v>
      </c>
    </row>
    <row r="38" spans="1:25" ht="27" customHeight="1" x14ac:dyDescent="0.35">
      <c r="A38" s="32">
        <v>3</v>
      </c>
      <c r="B38" s="156"/>
      <c r="C38" s="156"/>
      <c r="D38" s="156"/>
      <c r="E38" s="37"/>
      <c r="F38" s="35" t="s">
        <v>60</v>
      </c>
      <c r="G38" s="37"/>
      <c r="H38" s="155" t="str">
        <f>IF(B38="","",VLOOKUP($B38,Producten!$B$4:$E$36,4,FALSE))</f>
        <v/>
      </c>
      <c r="I38" s="155"/>
      <c r="J38" s="34" t="e">
        <f>VLOOKUP($B38,Producten!$B$4:$F$36,2,FALSE)</f>
        <v>#N/A</v>
      </c>
      <c r="K38" s="34">
        <f>Bedrijfsgegevens!F$82</f>
        <v>2025</v>
      </c>
      <c r="L38" s="34" t="e">
        <f>VLOOKUP($B38,Producten!$B$4:$F$36,5,FALSE)</f>
        <v>#N/A</v>
      </c>
      <c r="M38" s="98"/>
      <c r="N38" s="35" t="str">
        <f t="shared" ref="N38:N43" si="5">IF(OR(B38="",B38="nvt"),"",J38*POWER((1-L38/100),(K38-2021)))</f>
        <v/>
      </c>
      <c r="O38" s="33" t="str">
        <f>IF(B38="","",VLOOKUP($B38,Producten!$B$4:$F$36,3,FALSE))</f>
        <v/>
      </c>
      <c r="P38" s="38">
        <f>IF($B38="Fallback",Bedrijfsgegevens!$F$83/100*Bedrijfsgegevens!$F$86*Bedrijfsgegevens!$F$84*$N38*E38,0)</f>
        <v>0</v>
      </c>
      <c r="Q38" s="38" t="str">
        <f>IF(AND($B38&lt;&gt;"Fallback",$B38&lt;&gt;"nvt",$B38&lt;&gt;""),IF(W38="Neen",Bedrijfsgegevens!$F$83/100*Bedrijfsgegevens!$F$86*Bedrijfsgegevens!$F$84*$G38*$N38,Bedrijfsgegevens!$F$83/100*Bedrijfsgegevens!$F$86*Bedrijfsgegevens!$F$84*$G38*$N38*M38/Bedrijfsgegevens!$F$87),"")</f>
        <v/>
      </c>
      <c r="R38" s="36">
        <f t="shared" si="0"/>
        <v>0</v>
      </c>
      <c r="T38" s="91" t="str">
        <f t="shared" si="1"/>
        <v/>
      </c>
      <c r="U38" s="91" t="str">
        <f t="shared" si="2"/>
        <v>Neen</v>
      </c>
      <c r="W38" s="70" t="str">
        <f>IF(B38="","Neen",VLOOKUP($B38,Producten!$B$4:$G$36,6,FALSE))</f>
        <v>Neen</v>
      </c>
      <c r="X38" s="70">
        <f t="shared" si="3"/>
        <v>1</v>
      </c>
      <c r="Y38" s="70" t="str">
        <f t="shared" si="4"/>
        <v>Neen</v>
      </c>
    </row>
    <row r="39" spans="1:25" ht="27" customHeight="1" x14ac:dyDescent="0.35">
      <c r="A39" s="32">
        <v>4</v>
      </c>
      <c r="B39" s="156"/>
      <c r="C39" s="156"/>
      <c r="D39" s="156"/>
      <c r="E39" s="37"/>
      <c r="F39" s="35" t="s">
        <v>60</v>
      </c>
      <c r="G39" s="37"/>
      <c r="H39" s="155" t="str">
        <f>IF(B39="","",VLOOKUP($B39,Producten!$B$4:$E$36,4,FALSE))</f>
        <v/>
      </c>
      <c r="I39" s="155"/>
      <c r="J39" s="34" t="e">
        <f>VLOOKUP($B39,Producten!$B$4:$F$36,2,FALSE)</f>
        <v>#N/A</v>
      </c>
      <c r="K39" s="34">
        <f>Bedrijfsgegevens!F$82</f>
        <v>2025</v>
      </c>
      <c r="L39" s="34" t="e">
        <f>VLOOKUP($B39,Producten!$B$4:$F$36,5,FALSE)</f>
        <v>#N/A</v>
      </c>
      <c r="M39" s="98"/>
      <c r="N39" s="35" t="str">
        <f t="shared" si="5"/>
        <v/>
      </c>
      <c r="O39" s="33" t="str">
        <f>IF(B39="","",VLOOKUP($B39,Producten!$B$4:$F$36,3,FALSE))</f>
        <v/>
      </c>
      <c r="P39" s="38">
        <f>IF($B39="Fallback",Bedrijfsgegevens!$F$83/100*Bedrijfsgegevens!$F$86*Bedrijfsgegevens!$F$84*$N39*E39,0)</f>
        <v>0</v>
      </c>
      <c r="Q39" s="38" t="str">
        <f>IF(AND($B39&lt;&gt;"Fallback",$B39&lt;&gt;"nvt",$B39&lt;&gt;""),IF(W39="Neen",Bedrijfsgegevens!$F$83/100*Bedrijfsgegevens!$F$86*Bedrijfsgegevens!$F$84*$G39*$N39,Bedrijfsgegevens!$F$83/100*Bedrijfsgegevens!$F$86*Bedrijfsgegevens!$F$84*$G39*$N39*M39/Bedrijfsgegevens!$F$87),"")</f>
        <v/>
      </c>
      <c r="R39" s="36">
        <f t="shared" si="0"/>
        <v>0</v>
      </c>
      <c r="T39" s="91" t="str">
        <f t="shared" si="1"/>
        <v/>
      </c>
      <c r="U39" s="91" t="str">
        <f t="shared" si="2"/>
        <v>Neen</v>
      </c>
      <c r="W39" s="70" t="str">
        <f>IF(B39="","Neen",VLOOKUP($B39,Producten!$B$4:$G$36,6,FALSE))</f>
        <v>Neen</v>
      </c>
      <c r="X39" s="70">
        <f t="shared" si="3"/>
        <v>1</v>
      </c>
      <c r="Y39" s="70" t="str">
        <f t="shared" si="4"/>
        <v>Neen</v>
      </c>
    </row>
    <row r="40" spans="1:25" ht="27" customHeight="1" x14ac:dyDescent="0.35">
      <c r="A40" s="32">
        <v>5</v>
      </c>
      <c r="B40" s="156"/>
      <c r="C40" s="156"/>
      <c r="D40" s="156"/>
      <c r="E40" s="37"/>
      <c r="F40" s="35" t="s">
        <v>60</v>
      </c>
      <c r="G40" s="37"/>
      <c r="H40" s="155" t="str">
        <f>IF(B40="","",VLOOKUP($B40,Producten!$B$4:$E$36,4,FALSE))</f>
        <v/>
      </c>
      <c r="I40" s="155"/>
      <c r="J40" s="34" t="e">
        <f>VLOOKUP($B40,Producten!$B$4:$F$36,2,FALSE)</f>
        <v>#N/A</v>
      </c>
      <c r="K40" s="34">
        <f>Bedrijfsgegevens!F$82</f>
        <v>2025</v>
      </c>
      <c r="L40" s="34" t="e">
        <f>VLOOKUP($B40,Producten!$B$4:$F$36,5,FALSE)</f>
        <v>#N/A</v>
      </c>
      <c r="M40" s="98"/>
      <c r="N40" s="35" t="str">
        <f t="shared" si="5"/>
        <v/>
      </c>
      <c r="O40" s="33" t="str">
        <f>IF(B40="","",VLOOKUP($B40,Producten!$B$4:$F$36,3,FALSE))</f>
        <v/>
      </c>
      <c r="P40" s="38">
        <f>IF($B40="Fallback",Bedrijfsgegevens!$F$83/100*Bedrijfsgegevens!$F$86*Bedrijfsgegevens!$F$84*$N40*E40,0)</f>
        <v>0</v>
      </c>
      <c r="Q40" s="38" t="str">
        <f>IF(AND($B40&lt;&gt;"Fallback",$B40&lt;&gt;"nvt",$B40&lt;&gt;""),IF(W40="Neen",Bedrijfsgegevens!$F$83/100*Bedrijfsgegevens!$F$86*Bedrijfsgegevens!$F$84*$G40*$N40,Bedrijfsgegevens!$F$83/100*Bedrijfsgegevens!$F$86*Bedrijfsgegevens!$F$84*$G40*$N40*M40/Bedrijfsgegevens!$F$87),"")</f>
        <v/>
      </c>
      <c r="R40" s="36">
        <f t="shared" si="0"/>
        <v>0</v>
      </c>
      <c r="T40" s="91" t="str">
        <f t="shared" si="1"/>
        <v/>
      </c>
      <c r="U40" s="91" t="str">
        <f t="shared" si="2"/>
        <v>Neen</v>
      </c>
      <c r="W40" s="70" t="str">
        <f>IF(B40="","Neen",VLOOKUP($B40,Producten!$B$4:$G$36,6,FALSE))</f>
        <v>Neen</v>
      </c>
      <c r="X40" s="70">
        <f t="shared" si="3"/>
        <v>1</v>
      </c>
      <c r="Y40" s="70" t="str">
        <f t="shared" si="4"/>
        <v>Neen</v>
      </c>
    </row>
    <row r="41" spans="1:25" ht="27" customHeight="1" x14ac:dyDescent="0.35">
      <c r="A41" s="32">
        <v>6</v>
      </c>
      <c r="B41" s="156"/>
      <c r="C41" s="156"/>
      <c r="D41" s="156"/>
      <c r="E41" s="37"/>
      <c r="F41" s="35" t="s">
        <v>60</v>
      </c>
      <c r="G41" s="37"/>
      <c r="H41" s="155" t="str">
        <f>IF(B41="","",VLOOKUP($B41,Producten!$B$4:$E$36,4,FALSE))</f>
        <v/>
      </c>
      <c r="I41" s="155"/>
      <c r="J41" s="34" t="e">
        <f>VLOOKUP($B41,Producten!$B$4:$F$36,2,FALSE)</f>
        <v>#N/A</v>
      </c>
      <c r="K41" s="34">
        <f>Bedrijfsgegevens!F$82</f>
        <v>2025</v>
      </c>
      <c r="L41" s="34" t="e">
        <f>VLOOKUP($B41,Producten!$B$4:$F$36,5,FALSE)</f>
        <v>#N/A</v>
      </c>
      <c r="M41" s="98"/>
      <c r="N41" s="35" t="str">
        <f t="shared" si="5"/>
        <v/>
      </c>
      <c r="O41" s="33" t="str">
        <f>IF(B41="","",VLOOKUP($B41,Producten!$B$4:$F$36,3,FALSE))</f>
        <v/>
      </c>
      <c r="P41" s="38">
        <f>IF($B41="Fallback",Bedrijfsgegevens!$F$83/100*Bedrijfsgegevens!$F$86*Bedrijfsgegevens!$F$84*$N41*E41,0)</f>
        <v>0</v>
      </c>
      <c r="Q41" s="38" t="str">
        <f>IF(AND($B41&lt;&gt;"Fallback",$B41&lt;&gt;"nvt",$B41&lt;&gt;""),IF(W41="Neen",Bedrijfsgegevens!$F$83/100*Bedrijfsgegevens!$F$86*Bedrijfsgegevens!$F$84*$G41*$N41,Bedrijfsgegevens!$F$83/100*Bedrijfsgegevens!$F$86*Bedrijfsgegevens!$F$84*$G41*$N41*M41/Bedrijfsgegevens!$F$87),"")</f>
        <v/>
      </c>
      <c r="R41" s="36">
        <f t="shared" si="0"/>
        <v>0</v>
      </c>
      <c r="T41" s="91" t="str">
        <f t="shared" si="1"/>
        <v/>
      </c>
      <c r="U41" s="91" t="str">
        <f t="shared" si="2"/>
        <v>Neen</v>
      </c>
      <c r="W41" s="70" t="str">
        <f>IF(B41="","Neen",VLOOKUP($B41,Producten!$B$4:$G$36,6,FALSE))</f>
        <v>Neen</v>
      </c>
      <c r="X41" s="70">
        <f t="shared" si="3"/>
        <v>1</v>
      </c>
      <c r="Y41" s="70" t="str">
        <f t="shared" si="4"/>
        <v>Neen</v>
      </c>
    </row>
    <row r="42" spans="1:25" ht="27" customHeight="1" x14ac:dyDescent="0.35">
      <c r="A42" s="32">
        <v>7</v>
      </c>
      <c r="B42" s="156"/>
      <c r="C42" s="156"/>
      <c r="D42" s="156"/>
      <c r="E42" s="37"/>
      <c r="F42" s="35" t="s">
        <v>60</v>
      </c>
      <c r="G42" s="37"/>
      <c r="H42" s="155" t="str">
        <f>IF(B42="","",VLOOKUP($B42,Producten!$B$4:$E$36,4,FALSE))</f>
        <v/>
      </c>
      <c r="I42" s="155"/>
      <c r="J42" s="34" t="e">
        <f>VLOOKUP($B42,Producten!$B$4:$F$36,2,FALSE)</f>
        <v>#N/A</v>
      </c>
      <c r="K42" s="34">
        <f>Bedrijfsgegevens!F$82</f>
        <v>2025</v>
      </c>
      <c r="L42" s="34" t="e">
        <f>VLOOKUP($B42,Producten!$B$4:$F$36,5,FALSE)</f>
        <v>#N/A</v>
      </c>
      <c r="M42" s="98"/>
      <c r="N42" s="35" t="str">
        <f t="shared" si="5"/>
        <v/>
      </c>
      <c r="O42" s="33" t="str">
        <f>IF(B42="","",VLOOKUP($B42,Producten!$B$4:$F$36,3,FALSE))</f>
        <v/>
      </c>
      <c r="P42" s="38">
        <f>IF($B42="Fallback",Bedrijfsgegevens!$F$83/100*Bedrijfsgegevens!$F$86*Bedrijfsgegevens!$F$84*$N42*E42,0)</f>
        <v>0</v>
      </c>
      <c r="Q42" s="38" t="str">
        <f>IF(AND($B42&lt;&gt;"Fallback",$B42&lt;&gt;"nvt",$B42&lt;&gt;""),IF(W42="Neen",Bedrijfsgegevens!$F$83/100*Bedrijfsgegevens!$F$86*Bedrijfsgegevens!$F$84*$G42*$N42,Bedrijfsgegevens!$F$83/100*Bedrijfsgegevens!$F$86*Bedrijfsgegevens!$F$84*$G42*$N42*M42/Bedrijfsgegevens!$F$87),"")</f>
        <v/>
      </c>
      <c r="R42" s="36">
        <f t="shared" si="0"/>
        <v>0</v>
      </c>
      <c r="T42" s="91" t="str">
        <f t="shared" si="1"/>
        <v/>
      </c>
      <c r="U42" s="91" t="str">
        <f t="shared" si="2"/>
        <v>Neen</v>
      </c>
      <c r="W42" s="70" t="str">
        <f>IF(B42="","Neen",VLOOKUP($B42,Producten!$B$4:$G$36,6,FALSE))</f>
        <v>Neen</v>
      </c>
      <c r="X42" s="70">
        <f t="shared" si="3"/>
        <v>1</v>
      </c>
      <c r="Y42" s="70" t="str">
        <f t="shared" si="4"/>
        <v>Neen</v>
      </c>
    </row>
    <row r="43" spans="1:25" ht="27" customHeight="1" x14ac:dyDescent="0.35">
      <c r="A43" s="32">
        <v>8</v>
      </c>
      <c r="B43" s="156"/>
      <c r="C43" s="156"/>
      <c r="D43" s="156"/>
      <c r="E43" s="37"/>
      <c r="F43" s="35" t="s">
        <v>60</v>
      </c>
      <c r="G43" s="37"/>
      <c r="H43" s="155" t="str">
        <f>IF(B43="","",VLOOKUP($B43,Producten!$B$4:$E$36,4,FALSE))</f>
        <v/>
      </c>
      <c r="I43" s="155"/>
      <c r="J43" s="34" t="e">
        <f>VLOOKUP($B43,Producten!$B$4:$F$36,2,FALSE)</f>
        <v>#N/A</v>
      </c>
      <c r="K43" s="34">
        <f>Bedrijfsgegevens!F$82</f>
        <v>2025</v>
      </c>
      <c r="L43" s="34" t="e">
        <f>VLOOKUP($B43,Producten!$B$4:$F$36,5,FALSE)</f>
        <v>#N/A</v>
      </c>
      <c r="M43" s="98"/>
      <c r="N43" s="35" t="str">
        <f t="shared" si="5"/>
        <v/>
      </c>
      <c r="O43" s="33" t="str">
        <f>IF(B43="","",VLOOKUP($B43,Producten!$B$4:$F$36,3,FALSE))</f>
        <v/>
      </c>
      <c r="P43" s="38">
        <f>IF($B43="Fallback",Bedrijfsgegevens!$F$83/100*Bedrijfsgegevens!$F$86*Bedrijfsgegevens!$F$84*$N43*E43,0)</f>
        <v>0</v>
      </c>
      <c r="Q43" s="38" t="str">
        <f>IF(AND($B43&lt;&gt;"Fallback",$B43&lt;&gt;"nvt",$B43&lt;&gt;""),IF(W43="Neen",Bedrijfsgegevens!$F$83/100*Bedrijfsgegevens!$F$86*Bedrijfsgegevens!$F$84*$G43*$N43,Bedrijfsgegevens!$F$83/100*Bedrijfsgegevens!$F$86*Bedrijfsgegevens!$F$84*$G43*$N43*M43/Bedrijfsgegevens!$F$87),"")</f>
        <v/>
      </c>
      <c r="R43" s="36">
        <f t="shared" si="0"/>
        <v>0</v>
      </c>
      <c r="T43" s="91" t="str">
        <f t="shared" si="1"/>
        <v/>
      </c>
      <c r="U43" s="91" t="str">
        <f t="shared" si="2"/>
        <v>Neen</v>
      </c>
      <c r="W43" s="70" t="str">
        <f>IF(B43="","Neen",VLOOKUP($B43,Producten!$B$4:$G$36,6,FALSE))</f>
        <v>Neen</v>
      </c>
      <c r="X43" s="70">
        <f t="shared" si="3"/>
        <v>1</v>
      </c>
      <c r="Y43" s="70" t="str">
        <f t="shared" si="4"/>
        <v>Neen</v>
      </c>
    </row>
    <row r="44" spans="1:25" ht="6.75" customHeight="1" x14ac:dyDescent="0.35">
      <c r="Q44" s="38" t="str">
        <f>IF(AND($B44&lt;&gt;"Fallback",$B44&lt;&gt;"nvt",$B44&lt;&gt;""),IF(W44="Neen",Bedrijfsgegevens!$F$83/100*Bedrijfsgegevens!$F$86*Bedrijfsgegevens!$F$84*$G44*$N44,Bedrijfsgegevens!$F$83/100*Bedrijfsgegevens!$F$86*Bedrijfsgegevens!$F$84*$G44*$N44*M44/Bedrijfsgegevens!$F$87),"")</f>
        <v/>
      </c>
      <c r="T44" s="92"/>
    </row>
    <row r="45" spans="1:25" ht="27" customHeight="1" x14ac:dyDescent="0.35">
      <c r="A45" s="32"/>
      <c r="B45" s="161" t="s">
        <v>61</v>
      </c>
      <c r="C45" s="161"/>
      <c r="D45" s="161"/>
      <c r="E45" s="37"/>
      <c r="F45" s="35" t="s">
        <v>60</v>
      </c>
      <c r="G45" s="37"/>
      <c r="H45" s="155"/>
      <c r="I45" s="155"/>
      <c r="J45" s="34">
        <v>0.8</v>
      </c>
      <c r="K45" s="34">
        <f>Bedrijfsgegevens!F$82</f>
        <v>2025</v>
      </c>
      <c r="L45" s="34">
        <v>1.0900000000000001</v>
      </c>
      <c r="M45" s="71"/>
      <c r="N45" s="35">
        <f>IF(OR(B45="",B45="nvt"),"",J45*POWER((1-L45/100),(K45-2021)))</f>
        <v>0.76568615519985295</v>
      </c>
      <c r="O45" s="33"/>
      <c r="P45" s="38">
        <f>IF($B45="Fallback",Bedrijfsgegevens!$F$83/100*Bedrijfsgegevens!$F$86*Bedrijfsgegevens!$F$84*$N45*E45,0)</f>
        <v>0</v>
      </c>
      <c r="Q45" s="38">
        <f>IF(AND($B45&lt;&gt;"Fallback",$B45&lt;&gt;"nvt",$B45&lt;&gt;""),Bedrijfsgegevens!$F$83/100*Bedrijfsgegevens!$F$86*Bedrijfsgegevens!$F$84*$G45*$N45,0)</f>
        <v>0</v>
      </c>
      <c r="R45" s="36">
        <f>IF(AND(P45=0,Q45=0),0,MAX(P45,Q45))</f>
        <v>0</v>
      </c>
      <c r="T45" s="91" t="str">
        <f t="shared" ref="T45" si="6">IF(AND(E45&lt;&gt;"",G45&lt;&gt;"",Y45="Ja"),E45/G45,"")</f>
        <v/>
      </c>
      <c r="U45" s="91"/>
      <c r="W45" s="70" t="s">
        <v>62</v>
      </c>
      <c r="X45" s="70">
        <f t="shared" ref="X45" si="7">IF(W45="Ja",M45,1)</f>
        <v>1</v>
      </c>
      <c r="Y45" s="70" t="str">
        <f t="shared" ref="Y45" si="8">IF(OR(B45="",B45="Fallback",W45="Ja"),"Neen","Ja")</f>
        <v>Neen</v>
      </c>
    </row>
    <row r="46" spans="1:25" ht="6.75" customHeight="1" x14ac:dyDescent="0.35"/>
    <row r="47" spans="1:25" ht="27" customHeight="1" x14ac:dyDescent="0.35">
      <c r="O47" s="21" t="s">
        <v>63</v>
      </c>
      <c r="R47" s="36">
        <f>IF((SUM(E36:E43)+E45)&lt;1000,0,SUM(R36:R43)+R45)</f>
        <v>0</v>
      </c>
    </row>
    <row r="49" spans="2:2" x14ac:dyDescent="0.35">
      <c r="B49" s="31" t="str">
        <f>IF(SUM(E36:E45)&lt;1000,"Opgelet, het totale elektriciteitsverbruik dient minimaal 1 GWh te bedragen om voor steun in aanmerking te komen.","")</f>
        <v>Opgelet, het totale elektriciteitsverbruik dient minimaal 1 GWh te bedragen om voor steun in aanmerking te komen.</v>
      </c>
    </row>
  </sheetData>
  <sheetProtection algorithmName="SHA-512" hashValue="MeCN/MDPU1lFhIMxyoIL+aVusK9m+I4ZBQBBLXEZRMHbtMecT8DL7f1TlXkbfwSubXxunAFcKozvjhfe537DjA==" saltValue="c1RJTIDaWwjkM32fGaPpgA==" spinCount="100000" sheet="1" objects="1" scenarios="1"/>
  <protectedRanges>
    <protectedRange sqref="A26" name="Bedrijfsgegevens"/>
    <protectedRange sqref="E45 B36:E43 G36:G43 M36:M43 A26 B8:N17" name="Steunberekening"/>
  </protectedRanges>
  <mergeCells count="55">
    <mergeCell ref="B45:D45"/>
    <mergeCell ref="H45:I45"/>
    <mergeCell ref="A24:R24"/>
    <mergeCell ref="A26:N26"/>
    <mergeCell ref="B13:N13"/>
    <mergeCell ref="O13:R13"/>
    <mergeCell ref="B14:N14"/>
    <mergeCell ref="O14:R14"/>
    <mergeCell ref="B15:N15"/>
    <mergeCell ref="B41:D41"/>
    <mergeCell ref="B38:D38"/>
    <mergeCell ref="B39:D39"/>
    <mergeCell ref="B18:N18"/>
    <mergeCell ref="O18:R18"/>
    <mergeCell ref="B19:N19"/>
    <mergeCell ref="B22:N22"/>
    <mergeCell ref="A4:R4"/>
    <mergeCell ref="O15:R15"/>
    <mergeCell ref="B16:N16"/>
    <mergeCell ref="O16:R16"/>
    <mergeCell ref="B17:N17"/>
    <mergeCell ref="O17:R17"/>
    <mergeCell ref="B8:N8"/>
    <mergeCell ref="O8:R8"/>
    <mergeCell ref="B10:N10"/>
    <mergeCell ref="O10:R10"/>
    <mergeCell ref="B11:N11"/>
    <mergeCell ref="O11:R11"/>
    <mergeCell ref="B9:N9"/>
    <mergeCell ref="O9:R9"/>
    <mergeCell ref="B12:N12"/>
    <mergeCell ref="O12:R12"/>
    <mergeCell ref="B43:D43"/>
    <mergeCell ref="O22:R22"/>
    <mergeCell ref="O19:R19"/>
    <mergeCell ref="B20:N20"/>
    <mergeCell ref="O20:R20"/>
    <mergeCell ref="B21:N21"/>
    <mergeCell ref="O21:R21"/>
    <mergeCell ref="B40:D40"/>
    <mergeCell ref="A33:R33"/>
    <mergeCell ref="H43:I43"/>
    <mergeCell ref="A31:R31"/>
    <mergeCell ref="E34:F34"/>
    <mergeCell ref="A32:R32"/>
    <mergeCell ref="B37:D37"/>
    <mergeCell ref="B42:D42"/>
    <mergeCell ref="B36:D36"/>
    <mergeCell ref="H41:I41"/>
    <mergeCell ref="H42:I42"/>
    <mergeCell ref="H36:I36"/>
    <mergeCell ref="H37:I37"/>
    <mergeCell ref="H38:I38"/>
    <mergeCell ref="H39:I39"/>
    <mergeCell ref="H40:I40"/>
  </mergeCells>
  <conditionalFormatting sqref="G36:G43">
    <cfRule type="expression" dxfId="5" priority="14">
      <formula>$B36="Fallback"</formula>
    </cfRule>
  </conditionalFormatting>
  <conditionalFormatting sqref="G45">
    <cfRule type="expression" dxfId="4" priority="5">
      <formula>$B45="Fallback"</formula>
    </cfRule>
  </conditionalFormatting>
  <conditionalFormatting sqref="M36:M43">
    <cfRule type="expression" dxfId="3" priority="9">
      <formula>$W36="Neen"</formula>
    </cfRule>
  </conditionalFormatting>
  <conditionalFormatting sqref="M45">
    <cfRule type="expression" dxfId="2" priority="4">
      <formula>$W45="Neen"</formula>
    </cfRule>
  </conditionalFormatting>
  <conditionalFormatting sqref="T36:U43">
    <cfRule type="cellIs" dxfId="1" priority="2" operator="equal">
      <formula>""</formula>
    </cfRule>
  </conditionalFormatting>
  <conditionalFormatting sqref="T45:U45">
    <cfRule type="cellIs" dxfId="0" priority="1" operator="equal">
      <formula>""</formula>
    </cfRule>
  </conditionalFormatting>
  <pageMargins left="0.7" right="0.7" top="0.75" bottom="0.75" header="0.3" footer="0.3"/>
  <pageSetup paperSize="9" scale="78" fitToHeight="0" orientation="landscape" r:id="rId1"/>
  <rowBreaks count="1" manualBreakCount="1">
    <brk id="27"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A3A5054F-6C91-4457-8F85-56C0458DAAE8}">
          <x14:formula1>
            <xm:f>Producten!$B$3:$B$36</xm:f>
          </x14:formula1>
          <xm:sqref>B36:D43</xm:sqref>
        </x14:dataValidation>
        <x14:dataValidation type="list" allowBlank="1" showInputMessage="1" showErrorMessage="1" xr:uid="{9E876523-B273-497A-AA3A-560E40886910}">
          <x14:formula1>
            <xm:f>'PRODCOM-codes 2010'!$C$5:$C$1048576</xm:f>
          </x14:formula1>
          <xm:sqref>B8:N22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6075B-ED29-4922-96FD-C9CFD69E96D0}">
  <sheetPr codeName="Sheet3">
    <tabColor rgb="FF92D050"/>
    <outlinePr applyStyles="1" summaryBelow="0" summaryRight="0"/>
    <pageSetUpPr fitToPage="1"/>
  </sheetPr>
  <dimension ref="A1:F77"/>
  <sheetViews>
    <sheetView showGridLines="0" zoomScale="120" zoomScaleNormal="120" zoomScaleSheetLayoutView="130" workbookViewId="0">
      <selection activeCell="G20" sqref="G20"/>
    </sheetView>
  </sheetViews>
  <sheetFormatPr defaultColWidth="9.08984375" defaultRowHeight="0" customHeight="1" zeroHeight="1" x14ac:dyDescent="0.35"/>
  <cols>
    <col min="1" max="1" width="4.6328125" style="60" customWidth="1"/>
    <col min="2" max="2" width="83" style="60" customWidth="1"/>
    <col min="3" max="3" width="8.6328125" style="60" customWidth="1"/>
    <col min="4" max="4" width="0.90625" customWidth="1"/>
    <col min="5" max="6" width="9.08984375" style="60"/>
    <col min="7" max="8" width="9.08984375" style="51"/>
    <col min="9" max="9" width="11.36328125" style="51" customWidth="1"/>
    <col min="10" max="234" width="9.08984375" style="51"/>
    <col min="235" max="254" width="4.6328125" style="51" customWidth="1"/>
    <col min="255" max="255" width="25.6328125" style="51" customWidth="1"/>
    <col min="256" max="490" width="9.08984375" style="51"/>
    <col min="491" max="510" width="4.6328125" style="51" customWidth="1"/>
    <col min="511" max="511" width="25.6328125" style="51" customWidth="1"/>
    <col min="512" max="746" width="9.08984375" style="51"/>
    <col min="747" max="766" width="4.6328125" style="51" customWidth="1"/>
    <col min="767" max="767" width="25.6328125" style="51" customWidth="1"/>
    <col min="768" max="1002" width="9.08984375" style="51"/>
    <col min="1003" max="1022" width="4.6328125" style="51" customWidth="1"/>
    <col min="1023" max="1023" width="25.6328125" style="51" customWidth="1"/>
    <col min="1024" max="1258" width="9.08984375" style="51"/>
    <col min="1259" max="1278" width="4.6328125" style="51" customWidth="1"/>
    <col min="1279" max="1279" width="25.6328125" style="51" customWidth="1"/>
    <col min="1280" max="1514" width="9.08984375" style="51"/>
    <col min="1515" max="1534" width="4.6328125" style="51" customWidth="1"/>
    <col min="1535" max="1535" width="25.6328125" style="51" customWidth="1"/>
    <col min="1536" max="1770" width="9.08984375" style="51"/>
    <col min="1771" max="1790" width="4.6328125" style="51" customWidth="1"/>
    <col min="1791" max="1791" width="25.6328125" style="51" customWidth="1"/>
    <col min="1792" max="2026" width="9.08984375" style="51"/>
    <col min="2027" max="2046" width="4.6328125" style="51" customWidth="1"/>
    <col min="2047" max="2047" width="25.6328125" style="51" customWidth="1"/>
    <col min="2048" max="2282" width="9.08984375" style="51"/>
    <col min="2283" max="2302" width="4.6328125" style="51" customWidth="1"/>
    <col min="2303" max="2303" width="25.6328125" style="51" customWidth="1"/>
    <col min="2304" max="2538" width="9.08984375" style="51"/>
    <col min="2539" max="2558" width="4.6328125" style="51" customWidth="1"/>
    <col min="2559" max="2559" width="25.6328125" style="51" customWidth="1"/>
    <col min="2560" max="2794" width="9.08984375" style="51"/>
    <col min="2795" max="2814" width="4.6328125" style="51" customWidth="1"/>
    <col min="2815" max="2815" width="25.6328125" style="51" customWidth="1"/>
    <col min="2816" max="3050" width="9.08984375" style="51"/>
    <col min="3051" max="3070" width="4.6328125" style="51" customWidth="1"/>
    <col min="3071" max="3071" width="25.6328125" style="51" customWidth="1"/>
    <col min="3072" max="3306" width="9.08984375" style="51"/>
    <col min="3307" max="3326" width="4.6328125" style="51" customWidth="1"/>
    <col min="3327" max="3327" width="25.6328125" style="51" customWidth="1"/>
    <col min="3328" max="3562" width="9.08984375" style="51"/>
    <col min="3563" max="3582" width="4.6328125" style="51" customWidth="1"/>
    <col min="3583" max="3583" width="25.6328125" style="51" customWidth="1"/>
    <col min="3584" max="3818" width="9.08984375" style="51"/>
    <col min="3819" max="3838" width="4.6328125" style="51" customWidth="1"/>
    <col min="3839" max="3839" width="25.6328125" style="51" customWidth="1"/>
    <col min="3840" max="4074" width="9.08984375" style="51"/>
    <col min="4075" max="4094" width="4.6328125" style="51" customWidth="1"/>
    <col min="4095" max="4095" width="25.6328125" style="51" customWidth="1"/>
    <col min="4096" max="4330" width="9.08984375" style="51"/>
    <col min="4331" max="4350" width="4.6328125" style="51" customWidth="1"/>
    <col min="4351" max="4351" width="25.6328125" style="51" customWidth="1"/>
    <col min="4352" max="4586" width="9.08984375" style="51"/>
    <col min="4587" max="4606" width="4.6328125" style="51" customWidth="1"/>
    <col min="4607" max="4607" width="25.6328125" style="51" customWidth="1"/>
    <col min="4608" max="4842" width="9.08984375" style="51"/>
    <col min="4843" max="4862" width="4.6328125" style="51" customWidth="1"/>
    <col min="4863" max="4863" width="25.6328125" style="51" customWidth="1"/>
    <col min="4864" max="5098" width="9.08984375" style="51"/>
    <col min="5099" max="5118" width="4.6328125" style="51" customWidth="1"/>
    <col min="5119" max="5119" width="25.6328125" style="51" customWidth="1"/>
    <col min="5120" max="5354" width="9.08984375" style="51"/>
    <col min="5355" max="5374" width="4.6328125" style="51" customWidth="1"/>
    <col min="5375" max="5375" width="25.6328125" style="51" customWidth="1"/>
    <col min="5376" max="5610" width="9.08984375" style="51"/>
    <col min="5611" max="5630" width="4.6328125" style="51" customWidth="1"/>
    <col min="5631" max="5631" width="25.6328125" style="51" customWidth="1"/>
    <col min="5632" max="5866" width="9.08984375" style="51"/>
    <col min="5867" max="5886" width="4.6328125" style="51" customWidth="1"/>
    <col min="5887" max="5887" width="25.6328125" style="51" customWidth="1"/>
    <col min="5888" max="6122" width="9.08984375" style="51"/>
    <col min="6123" max="6142" width="4.6328125" style="51" customWidth="1"/>
    <col min="6143" max="6143" width="25.6328125" style="51" customWidth="1"/>
    <col min="6144" max="6378" width="9.08984375" style="51"/>
    <col min="6379" max="6398" width="4.6328125" style="51" customWidth="1"/>
    <col min="6399" max="6399" width="25.6328125" style="51" customWidth="1"/>
    <col min="6400" max="6634" width="9.08984375" style="51"/>
    <col min="6635" max="6654" width="4.6328125" style="51" customWidth="1"/>
    <col min="6655" max="6655" width="25.6328125" style="51" customWidth="1"/>
    <col min="6656" max="6890" width="9.08984375" style="51"/>
    <col min="6891" max="6910" width="4.6328125" style="51" customWidth="1"/>
    <col min="6911" max="6911" width="25.6328125" style="51" customWidth="1"/>
    <col min="6912" max="7146" width="9.08984375" style="51"/>
    <col min="7147" max="7166" width="4.6328125" style="51" customWidth="1"/>
    <col min="7167" max="7167" width="25.6328125" style="51" customWidth="1"/>
    <col min="7168" max="7402" width="9.08984375" style="51"/>
    <col min="7403" max="7422" width="4.6328125" style="51" customWidth="1"/>
    <col min="7423" max="7423" width="25.6328125" style="51" customWidth="1"/>
    <col min="7424" max="7658" width="9.08984375" style="51"/>
    <col min="7659" max="7678" width="4.6328125" style="51" customWidth="1"/>
    <col min="7679" max="7679" width="25.6328125" style="51" customWidth="1"/>
    <col min="7680" max="7914" width="9.08984375" style="51"/>
    <col min="7915" max="7934" width="4.6328125" style="51" customWidth="1"/>
    <col min="7935" max="7935" width="25.6328125" style="51" customWidth="1"/>
    <col min="7936" max="8170" width="9.08984375" style="51"/>
    <col min="8171" max="8190" width="4.6328125" style="51" customWidth="1"/>
    <col min="8191" max="8191" width="25.6328125" style="51" customWidth="1"/>
    <col min="8192" max="8426" width="9.08984375" style="51"/>
    <col min="8427" max="8446" width="4.6328125" style="51" customWidth="1"/>
    <col min="8447" max="8447" width="25.6328125" style="51" customWidth="1"/>
    <col min="8448" max="8682" width="9.08984375" style="51"/>
    <col min="8683" max="8702" width="4.6328125" style="51" customWidth="1"/>
    <col min="8703" max="8703" width="25.6328125" style="51" customWidth="1"/>
    <col min="8704" max="8938" width="9.08984375" style="51"/>
    <col min="8939" max="8958" width="4.6328125" style="51" customWidth="1"/>
    <col min="8959" max="8959" width="25.6328125" style="51" customWidth="1"/>
    <col min="8960" max="9194" width="9.08984375" style="51"/>
    <col min="9195" max="9214" width="4.6328125" style="51" customWidth="1"/>
    <col min="9215" max="9215" width="25.6328125" style="51" customWidth="1"/>
    <col min="9216" max="9450" width="9.08984375" style="51"/>
    <col min="9451" max="9470" width="4.6328125" style="51" customWidth="1"/>
    <col min="9471" max="9471" width="25.6328125" style="51" customWidth="1"/>
    <col min="9472" max="9706" width="9.08984375" style="51"/>
    <col min="9707" max="9726" width="4.6328125" style="51" customWidth="1"/>
    <col min="9727" max="9727" width="25.6328125" style="51" customWidth="1"/>
    <col min="9728" max="9962" width="9.08984375" style="51"/>
    <col min="9963" max="9982" width="4.6328125" style="51" customWidth="1"/>
    <col min="9983" max="9983" width="25.6328125" style="51" customWidth="1"/>
    <col min="9984" max="10218" width="9.08984375" style="51"/>
    <col min="10219" max="10238" width="4.6328125" style="51" customWidth="1"/>
    <col min="10239" max="10239" width="25.6328125" style="51" customWidth="1"/>
    <col min="10240" max="10474" width="9.08984375" style="51"/>
    <col min="10475" max="10494" width="4.6328125" style="51" customWidth="1"/>
    <col min="10495" max="10495" width="25.6328125" style="51" customWidth="1"/>
    <col min="10496" max="10730" width="9.08984375" style="51"/>
    <col min="10731" max="10750" width="4.6328125" style="51" customWidth="1"/>
    <col min="10751" max="10751" width="25.6328125" style="51" customWidth="1"/>
    <col min="10752" max="10986" width="9.08984375" style="51"/>
    <col min="10987" max="11006" width="4.6328125" style="51" customWidth="1"/>
    <col min="11007" max="11007" width="25.6328125" style="51" customWidth="1"/>
    <col min="11008" max="11242" width="9.08984375" style="51"/>
    <col min="11243" max="11262" width="4.6328125" style="51" customWidth="1"/>
    <col min="11263" max="11263" width="25.6328125" style="51" customWidth="1"/>
    <col min="11264" max="11498" width="9.08984375" style="51"/>
    <col min="11499" max="11518" width="4.6328125" style="51" customWidth="1"/>
    <col min="11519" max="11519" width="25.6328125" style="51" customWidth="1"/>
    <col min="11520" max="11754" width="9.08984375" style="51"/>
    <col min="11755" max="11774" width="4.6328125" style="51" customWidth="1"/>
    <col min="11775" max="11775" width="25.6328125" style="51" customWidth="1"/>
    <col min="11776" max="12010" width="9.08984375" style="51"/>
    <col min="12011" max="12030" width="4.6328125" style="51" customWidth="1"/>
    <col min="12031" max="12031" width="25.6328125" style="51" customWidth="1"/>
    <col min="12032" max="12266" width="9.08984375" style="51"/>
    <col min="12267" max="12286" width="4.6328125" style="51" customWidth="1"/>
    <col min="12287" max="12287" width="25.6328125" style="51" customWidth="1"/>
    <col min="12288" max="12522" width="9.08984375" style="51"/>
    <col min="12523" max="12542" width="4.6328125" style="51" customWidth="1"/>
    <col min="12543" max="12543" width="25.6328125" style="51" customWidth="1"/>
    <col min="12544" max="12778" width="9.08984375" style="51"/>
    <col min="12779" max="12798" width="4.6328125" style="51" customWidth="1"/>
    <col min="12799" max="12799" width="25.6328125" style="51" customWidth="1"/>
    <col min="12800" max="13034" width="9.08984375" style="51"/>
    <col min="13035" max="13054" width="4.6328125" style="51" customWidth="1"/>
    <col min="13055" max="13055" width="25.6328125" style="51" customWidth="1"/>
    <col min="13056" max="13290" width="9.08984375" style="51"/>
    <col min="13291" max="13310" width="4.6328125" style="51" customWidth="1"/>
    <col min="13311" max="13311" width="25.6328125" style="51" customWidth="1"/>
    <col min="13312" max="13546" width="9.08984375" style="51"/>
    <col min="13547" max="13566" width="4.6328125" style="51" customWidth="1"/>
    <col min="13567" max="13567" width="25.6328125" style="51" customWidth="1"/>
    <col min="13568" max="13802" width="9.08984375" style="51"/>
    <col min="13803" max="13822" width="4.6328125" style="51" customWidth="1"/>
    <col min="13823" max="13823" width="25.6328125" style="51" customWidth="1"/>
    <col min="13824" max="14058" width="9.08984375" style="51"/>
    <col min="14059" max="14078" width="4.6328125" style="51" customWidth="1"/>
    <col min="14079" max="14079" width="25.6328125" style="51" customWidth="1"/>
    <col min="14080" max="14314" width="9.08984375" style="51"/>
    <col min="14315" max="14334" width="4.6328125" style="51" customWidth="1"/>
    <col min="14335" max="14335" width="25.6328125" style="51" customWidth="1"/>
    <col min="14336" max="14570" width="9.08984375" style="51"/>
    <col min="14571" max="14590" width="4.6328125" style="51" customWidth="1"/>
    <col min="14591" max="14591" width="25.6328125" style="51" customWidth="1"/>
    <col min="14592" max="14826" width="9.08984375" style="51"/>
    <col min="14827" max="14846" width="4.6328125" style="51" customWidth="1"/>
    <col min="14847" max="14847" width="25.6328125" style="51" customWidth="1"/>
    <col min="14848" max="15082" width="9.08984375" style="51"/>
    <col min="15083" max="15102" width="4.6328125" style="51" customWidth="1"/>
    <col min="15103" max="15103" width="25.6328125" style="51" customWidth="1"/>
    <col min="15104" max="15338" width="9.08984375" style="51"/>
    <col min="15339" max="15358" width="4.6328125" style="51" customWidth="1"/>
    <col min="15359" max="15359" width="25.6328125" style="51" customWidth="1"/>
    <col min="15360" max="15594" width="9.08984375" style="51"/>
    <col min="15595" max="15614" width="4.6328125" style="51" customWidth="1"/>
    <col min="15615" max="15615" width="25.6328125" style="51" customWidth="1"/>
    <col min="15616" max="15850" width="9.08984375" style="51"/>
    <col min="15851" max="15870" width="4.6328125" style="51" customWidth="1"/>
    <col min="15871" max="15871" width="25.6328125" style="51" customWidth="1"/>
    <col min="15872" max="16106" width="9.08984375" style="51"/>
    <col min="16107" max="16126" width="4.6328125" style="51" customWidth="1"/>
    <col min="16127" max="16131" width="25.6328125" style="51" customWidth="1"/>
    <col min="16132" max="16384" width="9.08984375" style="51"/>
  </cols>
  <sheetData>
    <row r="1" spans="1:6" customFormat="1" ht="14.5" x14ac:dyDescent="0.35"/>
    <row r="2" spans="1:6" s="39" customFormat="1" ht="15.5" x14ac:dyDescent="0.35">
      <c r="A2" s="102" t="s">
        <v>64</v>
      </c>
      <c r="B2" s="103"/>
      <c r="C2" s="103"/>
      <c r="D2"/>
    </row>
    <row r="3" spans="1:6" ht="13.5" customHeight="1" x14ac:dyDescent="0.35">
      <c r="A3" s="51"/>
      <c r="B3" s="55"/>
      <c r="C3" s="55"/>
      <c r="E3" s="51"/>
      <c r="F3" s="51"/>
    </row>
    <row r="4" spans="1:6" s="58" customFormat="1" ht="16.5" customHeight="1" x14ac:dyDescent="0.35">
      <c r="A4" s="56" t="s">
        <v>65</v>
      </c>
      <c r="B4" s="57"/>
      <c r="C4" s="57"/>
      <c r="D4"/>
    </row>
    <row r="5" spans="1:6" s="67" customFormat="1" ht="15" customHeight="1" x14ac:dyDescent="0.35">
      <c r="A5" s="18" t="s">
        <v>66</v>
      </c>
      <c r="B5" s="18"/>
      <c r="C5" s="83"/>
      <c r="D5"/>
      <c r="E5" s="66"/>
      <c r="F5" s="66"/>
    </row>
    <row r="6" spans="1:6" s="67" customFormat="1" ht="15" customHeight="1" x14ac:dyDescent="0.35">
      <c r="A6" s="18" t="s">
        <v>67</v>
      </c>
      <c r="B6" s="18"/>
      <c r="C6" s="83"/>
      <c r="D6"/>
      <c r="E6" s="66"/>
      <c r="F6" s="66"/>
    </row>
    <row r="7" spans="1:6" s="52" customFormat="1" ht="5.15" customHeight="1" x14ac:dyDescent="0.35">
      <c r="A7" s="58"/>
      <c r="B7" s="59"/>
      <c r="C7" s="84"/>
      <c r="D7"/>
      <c r="E7" s="58"/>
      <c r="F7" s="58"/>
    </row>
    <row r="8" spans="1:6" s="52" customFormat="1" ht="16.5" customHeight="1" x14ac:dyDescent="0.35">
      <c r="A8" s="56" t="s">
        <v>68</v>
      </c>
      <c r="B8" s="57"/>
      <c r="C8" s="83"/>
      <c r="D8"/>
      <c r="E8" s="58"/>
      <c r="F8" s="58"/>
    </row>
    <row r="9" spans="1:6" s="52" customFormat="1" ht="5.15" customHeight="1" x14ac:dyDescent="0.35">
      <c r="A9" s="58"/>
      <c r="B9" s="59"/>
      <c r="C9" s="84"/>
      <c r="D9"/>
      <c r="E9" s="58"/>
      <c r="F9" s="58"/>
    </row>
    <row r="10" spans="1:6" s="52" customFormat="1" ht="16.5" customHeight="1" x14ac:dyDescent="0.35">
      <c r="A10" s="56" t="s">
        <v>69</v>
      </c>
      <c r="B10" s="57"/>
      <c r="C10" s="83"/>
      <c r="D10"/>
      <c r="E10" s="58"/>
      <c r="F10" s="58"/>
    </row>
    <row r="11" spans="1:6" s="52" customFormat="1" ht="5.15" customHeight="1" x14ac:dyDescent="0.35">
      <c r="A11" s="58"/>
      <c r="B11" s="59"/>
      <c r="C11" s="84"/>
      <c r="D11"/>
      <c r="E11" s="58"/>
      <c r="F11" s="58"/>
    </row>
    <row r="12" spans="1:6" s="52" customFormat="1" ht="16.5" customHeight="1" x14ac:dyDescent="0.35">
      <c r="A12" s="56" t="s">
        <v>70</v>
      </c>
      <c r="B12" s="57"/>
      <c r="C12" s="85">
        <f>C8+C6+C5-C10</f>
        <v>0</v>
      </c>
      <c r="D12"/>
      <c r="E12" s="58"/>
      <c r="F12" s="58"/>
    </row>
    <row r="13" spans="1:6" s="52" customFormat="1" ht="5.15" customHeight="1" x14ac:dyDescent="0.35">
      <c r="A13" s="58"/>
      <c r="B13" s="59"/>
      <c r="C13" s="86"/>
      <c r="D13"/>
      <c r="E13" s="58"/>
      <c r="F13" s="58"/>
    </row>
    <row r="14" spans="1:6" s="52" customFormat="1" ht="16.5" customHeight="1" x14ac:dyDescent="0.35">
      <c r="A14" s="56" t="s">
        <v>71</v>
      </c>
      <c r="B14" s="57"/>
      <c r="C14" s="87"/>
      <c r="D14"/>
      <c r="E14" s="58"/>
      <c r="F14" s="58"/>
    </row>
    <row r="15" spans="1:6" s="52" customFormat="1" ht="5.15" customHeight="1" x14ac:dyDescent="0.35">
      <c r="A15" s="58"/>
      <c r="B15" s="59"/>
      <c r="C15" s="86"/>
      <c r="D15"/>
      <c r="E15" s="58"/>
      <c r="F15" s="58"/>
    </row>
    <row r="16" spans="1:6" s="53" customFormat="1" ht="15" customHeight="1" x14ac:dyDescent="0.3">
      <c r="A16" s="77">
        <v>1</v>
      </c>
      <c r="B16" s="79" t="str">
        <f>IF(Steunberekening!B36&lt;&gt;"",Steunberekening!B36,"")</f>
        <v/>
      </c>
      <c r="C16" s="88">
        <f>Steunberekening!E36</f>
        <v>0</v>
      </c>
      <c r="D16" s="4"/>
      <c r="E16" s="68"/>
      <c r="F16" s="68"/>
    </row>
    <row r="17" spans="1:6" s="53" customFormat="1" ht="15" customHeight="1" x14ac:dyDescent="0.3">
      <c r="A17" s="77">
        <v>2</v>
      </c>
      <c r="B17" s="79" t="str">
        <f>IF(Steunberekening!B37&lt;&gt;"",Steunberekening!B37,"")</f>
        <v/>
      </c>
      <c r="C17" s="88">
        <f>Steunberekening!E37</f>
        <v>0</v>
      </c>
      <c r="D17" s="4"/>
      <c r="E17" s="68"/>
      <c r="F17" s="68"/>
    </row>
    <row r="18" spans="1:6" s="53" customFormat="1" ht="15" customHeight="1" x14ac:dyDescent="0.3">
      <c r="A18" s="77">
        <v>3</v>
      </c>
      <c r="B18" s="79" t="str">
        <f>IF(Steunberekening!B38&lt;&gt;"",Steunberekening!B38,"")</f>
        <v/>
      </c>
      <c r="C18" s="88">
        <f>Steunberekening!E38</f>
        <v>0</v>
      </c>
      <c r="D18" s="4"/>
      <c r="E18" s="68"/>
      <c r="F18" s="68"/>
    </row>
    <row r="19" spans="1:6" s="53" customFormat="1" ht="15" customHeight="1" x14ac:dyDescent="0.3">
      <c r="A19" s="77">
        <v>4</v>
      </c>
      <c r="B19" s="79" t="str">
        <f>IF(Steunberekening!B39&lt;&gt;"",Steunberekening!B39,"")</f>
        <v/>
      </c>
      <c r="C19" s="88">
        <f>Steunberekening!E39</f>
        <v>0</v>
      </c>
      <c r="D19" s="4"/>
      <c r="E19" s="68"/>
      <c r="F19" s="68"/>
    </row>
    <row r="20" spans="1:6" s="53" customFormat="1" ht="15" customHeight="1" x14ac:dyDescent="0.3">
      <c r="A20" s="77">
        <v>5</v>
      </c>
      <c r="B20" s="79" t="str">
        <f>IF(Steunberekening!B40&lt;&gt;"",Steunberekening!B40,"")</f>
        <v/>
      </c>
      <c r="C20" s="88">
        <f>Steunberekening!E40</f>
        <v>0</v>
      </c>
      <c r="D20" s="4"/>
      <c r="E20" s="68"/>
      <c r="F20" s="68"/>
    </row>
    <row r="21" spans="1:6" s="53" customFormat="1" ht="15" customHeight="1" x14ac:dyDescent="0.3">
      <c r="A21" s="77">
        <v>6</v>
      </c>
      <c r="B21" s="79" t="str">
        <f>IF(Steunberekening!B41&lt;&gt;"",Steunberekening!B41,"")</f>
        <v/>
      </c>
      <c r="C21" s="88">
        <f>Steunberekening!E41</f>
        <v>0</v>
      </c>
      <c r="D21" s="4"/>
      <c r="E21" s="68"/>
      <c r="F21" s="68"/>
    </row>
    <row r="22" spans="1:6" s="53" customFormat="1" ht="15" customHeight="1" x14ac:dyDescent="0.3">
      <c r="A22" s="77">
        <v>7</v>
      </c>
      <c r="B22" s="79" t="str">
        <f>IF(Steunberekening!B42&lt;&gt;"",Steunberekening!B42,"")</f>
        <v/>
      </c>
      <c r="C22" s="88">
        <f>Steunberekening!E42</f>
        <v>0</v>
      </c>
      <c r="D22" s="4"/>
      <c r="E22" s="68"/>
      <c r="F22" s="68"/>
    </row>
    <row r="23" spans="1:6" s="53" customFormat="1" ht="15" customHeight="1" x14ac:dyDescent="0.35">
      <c r="A23" s="77">
        <v>8</v>
      </c>
      <c r="B23" s="79" t="str">
        <f>IF(Steunberekening!B43&lt;&gt;"",Steunberekening!B43,"")</f>
        <v/>
      </c>
      <c r="C23" s="88">
        <f>Steunberekening!E43</f>
        <v>0</v>
      </c>
      <c r="D23"/>
      <c r="E23" s="68"/>
      <c r="F23" s="68"/>
    </row>
    <row r="24" spans="1:6" s="52" customFormat="1" ht="5.15" customHeight="1" x14ac:dyDescent="0.3">
      <c r="A24" s="58"/>
      <c r="B24" s="80"/>
      <c r="C24" s="89"/>
      <c r="D24" s="4"/>
      <c r="E24" s="58"/>
      <c r="F24" s="58"/>
    </row>
    <row r="25" spans="1:6" s="52" customFormat="1" ht="16.5" customHeight="1" x14ac:dyDescent="0.35">
      <c r="A25" s="78"/>
      <c r="B25" s="81" t="s">
        <v>61</v>
      </c>
      <c r="C25" s="85">
        <f>Steunberekening!E45</f>
        <v>0</v>
      </c>
      <c r="D25"/>
      <c r="E25" s="58"/>
      <c r="F25" s="58"/>
    </row>
    <row r="26" spans="1:6" s="52" customFormat="1" ht="5.15" customHeight="1" x14ac:dyDescent="0.3">
      <c r="A26" s="58"/>
      <c r="B26" s="80"/>
      <c r="C26" s="89"/>
      <c r="D26" s="4"/>
      <c r="E26" s="58"/>
      <c r="F26" s="58"/>
    </row>
    <row r="27" spans="1:6" s="52" customFormat="1" ht="16.5" customHeight="1" x14ac:dyDescent="0.35">
      <c r="A27" s="78"/>
      <c r="B27" s="81" t="s">
        <v>72</v>
      </c>
      <c r="C27" s="85">
        <f>SUM(C16:C23)+C25</f>
        <v>0</v>
      </c>
      <c r="D27"/>
      <c r="E27" s="58"/>
      <c r="F27" s="58"/>
    </row>
    <row r="28" spans="1:6" s="52" customFormat="1" ht="15" customHeight="1" x14ac:dyDescent="0.3">
      <c r="A28" s="58"/>
      <c r="B28" s="59"/>
      <c r="C28" s="86"/>
      <c r="D28" s="4"/>
      <c r="E28" s="58"/>
      <c r="F28" s="58"/>
    </row>
    <row r="29" spans="1:6" s="52" customFormat="1" ht="16.5" customHeight="1" x14ac:dyDescent="0.35">
      <c r="A29" s="56" t="s">
        <v>73</v>
      </c>
      <c r="B29" s="57"/>
      <c r="C29" s="83"/>
      <c r="D29"/>
      <c r="E29" s="90"/>
      <c r="F29" s="58"/>
    </row>
    <row r="30" spans="1:6" s="52" customFormat="1" ht="5.15" customHeight="1" x14ac:dyDescent="0.35">
      <c r="A30" s="58"/>
      <c r="B30" s="59"/>
      <c r="C30" s="59"/>
      <c r="D30"/>
      <c r="E30" s="58"/>
      <c r="F30" s="58"/>
    </row>
    <row r="31" spans="1:6" ht="5.15" customHeight="1" x14ac:dyDescent="0.35"/>
    <row r="32" spans="1:6" customFormat="1" ht="30.75" customHeight="1" x14ac:dyDescent="0.35">
      <c r="B32" s="82" t="str">
        <f>IF(C12-C27-C29&gt;2,
CONCATENATE("Opgelet, ",C12-C27-C29," MWh van het totale elektriciteitsverbruik is niet toegewezen aan subsinstallaties of overige processen."),
IF(C29+C27-C12&gt;2,
CONCATENATE("Opgelet, de som van de verbruiken van de subinstallaties of overige processen is ",C29+C27-C12," MWh groter dan het totale elektriciteitsverbruik van de inrichting."),""))</f>
        <v/>
      </c>
      <c r="E32" s="60"/>
    </row>
    <row r="33" spans="1:6" ht="16.5" customHeight="1" x14ac:dyDescent="0.35"/>
    <row r="34" spans="1:6" ht="16.5" customHeight="1" x14ac:dyDescent="0.35">
      <c r="D34" s="19"/>
    </row>
    <row r="35" spans="1:6" ht="16.5" customHeight="1" x14ac:dyDescent="0.35">
      <c r="D35" s="19"/>
    </row>
    <row r="36" spans="1:6" ht="62.25" customHeight="1" x14ac:dyDescent="0.35"/>
    <row r="37" spans="1:6" s="54" customFormat="1" ht="15.75" customHeight="1" x14ac:dyDescent="0.35">
      <c r="A37" s="61"/>
      <c r="B37" s="61"/>
      <c r="C37" s="61"/>
      <c r="D37"/>
      <c r="E37" s="61"/>
      <c r="F37" s="61"/>
    </row>
    <row r="38" spans="1:6" ht="24.75" customHeight="1" x14ac:dyDescent="0.35">
      <c r="C38" s="62"/>
    </row>
    <row r="39" spans="1:6" ht="5.15" customHeight="1" x14ac:dyDescent="0.35"/>
    <row r="40" spans="1:6" ht="16.5" customHeight="1" x14ac:dyDescent="0.35">
      <c r="B40" s="61"/>
      <c r="C40" s="63"/>
    </row>
    <row r="41" spans="1:6" ht="16.5" customHeight="1" x14ac:dyDescent="0.35">
      <c r="B41" s="61"/>
      <c r="C41" s="63"/>
    </row>
    <row r="42" spans="1:6" ht="16.5" customHeight="1" x14ac:dyDescent="0.35">
      <c r="B42" s="61"/>
      <c r="C42" s="63"/>
    </row>
    <row r="43" spans="1:6" ht="16.5" customHeight="1" x14ac:dyDescent="0.35">
      <c r="B43" s="61"/>
      <c r="C43" s="63"/>
    </row>
    <row r="44" spans="1:6" ht="16.5" customHeight="1" x14ac:dyDescent="0.35">
      <c r="B44" s="61"/>
      <c r="C44" s="63"/>
    </row>
    <row r="45" spans="1:6" ht="16.5" customHeight="1" x14ac:dyDescent="0.35">
      <c r="B45" s="61"/>
      <c r="C45" s="63"/>
    </row>
    <row r="46" spans="1:6" ht="16.5" customHeight="1" x14ac:dyDescent="0.35">
      <c r="B46" s="61"/>
      <c r="C46" s="63"/>
    </row>
    <row r="47" spans="1:6" ht="16.5" customHeight="1" x14ac:dyDescent="0.35">
      <c r="B47" s="61"/>
      <c r="C47" s="63"/>
    </row>
    <row r="48" spans="1:6" ht="16.5" customHeight="1" x14ac:dyDescent="0.35">
      <c r="B48" s="61"/>
      <c r="C48" s="63"/>
    </row>
    <row r="49" spans="1:4" ht="17.25" customHeight="1" x14ac:dyDescent="0.35">
      <c r="C49" s="62"/>
    </row>
    <row r="50" spans="1:4" ht="12.9" customHeight="1" x14ac:dyDescent="0.35">
      <c r="A50" s="64"/>
      <c r="B50" s="58"/>
      <c r="C50" s="58"/>
    </row>
    <row r="51" spans="1:4" ht="16.5" customHeight="1" x14ac:dyDescent="0.35">
      <c r="D51" s="39"/>
    </row>
    <row r="52" spans="1:4" ht="5.15" customHeight="1" x14ac:dyDescent="0.35">
      <c r="A52" s="65"/>
      <c r="B52" s="65"/>
      <c r="C52" s="65"/>
    </row>
    <row r="53" spans="1:4" ht="16.5" customHeight="1" x14ac:dyDescent="0.35">
      <c r="B53" s="61"/>
      <c r="C53" s="61"/>
    </row>
    <row r="54" spans="1:4" ht="16.5" customHeight="1" x14ac:dyDescent="0.35">
      <c r="B54" s="61"/>
      <c r="C54" s="61"/>
    </row>
    <row r="55" spans="1:4" ht="16.5" customHeight="1" x14ac:dyDescent="0.35">
      <c r="B55" s="61"/>
      <c r="C55" s="61"/>
      <c r="D55" s="19"/>
    </row>
    <row r="56" spans="1:4" ht="5.15" customHeight="1" x14ac:dyDescent="0.35">
      <c r="A56" s="65"/>
      <c r="B56" s="65"/>
      <c r="C56" s="65"/>
      <c r="D56" s="19"/>
    </row>
    <row r="57" spans="1:4" ht="24.75" customHeight="1" x14ac:dyDescent="0.35">
      <c r="C57" s="62"/>
      <c r="D57" s="19"/>
    </row>
    <row r="58" spans="1:4" ht="12.9" customHeight="1" x14ac:dyDescent="0.3">
      <c r="A58" s="64"/>
      <c r="B58" s="58"/>
      <c r="C58" s="58"/>
      <c r="D58" s="19"/>
    </row>
    <row r="59" spans="1:4" ht="16.5" customHeight="1" x14ac:dyDescent="0.35">
      <c r="D59" s="19"/>
    </row>
    <row r="60" spans="1:4" ht="5.15" customHeight="1" x14ac:dyDescent="0.35">
      <c r="A60" s="65"/>
      <c r="B60" s="65"/>
      <c r="C60" s="65"/>
      <c r="D60" s="19"/>
    </row>
    <row r="61" spans="1:4" ht="24.75" customHeight="1" x14ac:dyDescent="0.35">
      <c r="C61" s="62"/>
      <c r="D61" s="19"/>
    </row>
    <row r="62" spans="1:4" ht="12.9" customHeight="1" x14ac:dyDescent="0.3">
      <c r="A62" s="64"/>
      <c r="B62" s="58"/>
      <c r="C62" s="58"/>
      <c r="D62" s="19"/>
    </row>
    <row r="63" spans="1:4" ht="15.9" customHeight="1" x14ac:dyDescent="0.35">
      <c r="A63" s="65"/>
      <c r="B63" s="65"/>
      <c r="C63" s="65"/>
      <c r="D63" s="19"/>
    </row>
    <row r="64" spans="1:4" ht="5.15" customHeight="1" x14ac:dyDescent="0.35">
      <c r="A64" s="65"/>
      <c r="B64" s="65"/>
      <c r="C64" s="65"/>
      <c r="D64" s="19"/>
    </row>
    <row r="65" spans="2:4" ht="16.5" customHeight="1" x14ac:dyDescent="0.35">
      <c r="B65" s="61"/>
      <c r="C65" s="58"/>
      <c r="D65" s="19"/>
    </row>
    <row r="66" spans="2:4" ht="16.5" customHeight="1" x14ac:dyDescent="0.35">
      <c r="B66" s="61"/>
      <c r="C66" s="58"/>
    </row>
    <row r="67" spans="2:4" ht="16.5" customHeight="1" x14ac:dyDescent="0.35">
      <c r="B67" s="61"/>
      <c r="C67" s="58"/>
    </row>
    <row r="68" spans="2:4" ht="16.5" customHeight="1" x14ac:dyDescent="0.35">
      <c r="B68" s="61"/>
      <c r="C68" s="58"/>
    </row>
    <row r="69" spans="2:4" ht="16.5" customHeight="1" x14ac:dyDescent="0.35">
      <c r="B69" s="61"/>
      <c r="C69" s="58"/>
    </row>
    <row r="70" spans="2:4" ht="16.5" customHeight="1" x14ac:dyDescent="0.35">
      <c r="B70" s="61"/>
      <c r="C70" s="58"/>
    </row>
    <row r="71" spans="2:4" ht="16.5" customHeight="1" x14ac:dyDescent="0.35">
      <c r="B71" s="61"/>
      <c r="C71" s="58"/>
    </row>
    <row r="72" spans="2:4" ht="16.5" customHeight="1" x14ac:dyDescent="0.35">
      <c r="B72" s="61"/>
      <c r="C72" s="58"/>
      <c r="D72" s="3"/>
    </row>
    <row r="73" spans="2:4" ht="16.5" customHeight="1" x14ac:dyDescent="0.35">
      <c r="B73" s="61"/>
      <c r="C73" s="58"/>
      <c r="D73" s="3"/>
    </row>
    <row r="74" spans="2:4" ht="0" hidden="1" customHeight="1" x14ac:dyDescent="0.35">
      <c r="D74" s="3"/>
    </row>
    <row r="75" spans="2:4" ht="0" hidden="1" customHeight="1" x14ac:dyDescent="0.35">
      <c r="D75" s="3"/>
    </row>
    <row r="76" spans="2:4" ht="0" hidden="1" customHeight="1" x14ac:dyDescent="0.35">
      <c r="D76" s="3"/>
    </row>
    <row r="77" spans="2:4" ht="0" hidden="1" customHeight="1" x14ac:dyDescent="0.35">
      <c r="D77" s="3"/>
    </row>
  </sheetData>
  <sheetProtection algorithmName="SHA-512" hashValue="NI+ULV+YbVsVPUJV7BQPYMWhe0eL6G38aDweLgravd23GbC7PqyWF5eXaWi+8rgdyDZq21zsgmbphvtaYYHuVQ==" saltValue="9Z+BmsUdkQIpbr8cv8iH7w==" spinCount="100000" sheet="1" objects="1" scenarios="1"/>
  <protectedRanges>
    <protectedRange sqref="C5 C6 C8 C10 C29" name="Energiebalans"/>
  </protectedRanges>
  <dataConsolidate/>
  <dataValidations disablePrompts="1" count="1">
    <dataValidation type="list" allowBlank="1" showInputMessage="1" showErrorMessage="1" sqref="IR51 SN51 ACJ51 AMF51 AWB51 BFX51 BPT51 BZP51 CJL51 CTH51 DDD51 DMZ51 DWV51 EGR51 EQN51 FAJ51 FKF51 FUB51 GDX51 GNT51 GXP51 HHL51 HRH51 IBD51 IKZ51 IUV51 JER51 JON51 JYJ51 KIF51 KSB51 LBX51 LLT51 LVP51 MFL51 MPH51 MZD51 NIZ51 NSV51 OCR51 OMN51 OWJ51 PGF51 PQB51 PZX51 QJT51 QTP51 RDL51 RNH51 RXD51 SGZ51 SQV51 TAR51 TKN51 TUJ51 UEF51 UOB51 UXX51 VHT51 VRP51 WBL51 WLH51 WVD51 IR65582 SN65582 ACJ65582 AMF65582 AWB65582 BFX65582 BPT65582 BZP65582 CJL65582 CTH65582 DDD65582 DMZ65582 DWV65582 EGR65582 EQN65582 FAJ65582 FKF65582 FUB65582 GDX65582 GNT65582 GXP65582 HHL65582 HRH65582 IBD65582 IKZ65582 IUV65582 JER65582 JON65582 JYJ65582 KIF65582 KSB65582 LBX65582 LLT65582 LVP65582 MFL65582 MPH65582 MZD65582 NIZ65582 NSV65582 OCR65582 OMN65582 OWJ65582 PGF65582 PQB65582 PZX65582 QJT65582 QTP65582 RDL65582 RNH65582 RXD65582 SGZ65582 SQV65582 TAR65582 TKN65582 TUJ65582 UEF65582 UOB65582 UXX65582 VHT65582 VRP65582 WBL65582 WLH65582 WVD65582 IR131118 SN131118 ACJ131118 AMF131118 AWB131118 BFX131118 BPT131118 BZP131118 CJL131118 CTH131118 DDD131118 DMZ131118 DWV131118 EGR131118 EQN131118 FAJ131118 FKF131118 FUB131118 GDX131118 GNT131118 GXP131118 HHL131118 HRH131118 IBD131118 IKZ131118 IUV131118 JER131118 JON131118 JYJ131118 KIF131118 KSB131118 LBX131118 LLT131118 LVP131118 MFL131118 MPH131118 MZD131118 NIZ131118 NSV131118 OCR131118 OMN131118 OWJ131118 PGF131118 PQB131118 PZX131118 QJT131118 QTP131118 RDL131118 RNH131118 RXD131118 SGZ131118 SQV131118 TAR131118 TKN131118 TUJ131118 UEF131118 UOB131118 UXX131118 VHT131118 VRP131118 WBL131118 WLH131118 WVD131118 IR196654 SN196654 ACJ196654 AMF196654 AWB196654 BFX196654 BPT196654 BZP196654 CJL196654 CTH196654 DDD196654 DMZ196654 DWV196654 EGR196654 EQN196654 FAJ196654 FKF196654 FUB196654 GDX196654 GNT196654 GXP196654 HHL196654 HRH196654 IBD196654 IKZ196654 IUV196654 JER196654 JON196654 JYJ196654 KIF196654 KSB196654 LBX196654 LLT196654 LVP196654 MFL196654 MPH196654 MZD196654 NIZ196654 NSV196654 OCR196654 OMN196654 OWJ196654 PGF196654 PQB196654 PZX196654 QJT196654 QTP196654 RDL196654 RNH196654 RXD196654 SGZ196654 SQV196654 TAR196654 TKN196654 TUJ196654 UEF196654 UOB196654 UXX196654 VHT196654 VRP196654 WBL196654 WLH196654 WVD196654 IR262190 SN262190 ACJ262190 AMF262190 AWB262190 BFX262190 BPT262190 BZP262190 CJL262190 CTH262190 DDD262190 DMZ262190 DWV262190 EGR262190 EQN262190 FAJ262190 FKF262190 FUB262190 GDX262190 GNT262190 GXP262190 HHL262190 HRH262190 IBD262190 IKZ262190 IUV262190 JER262190 JON262190 JYJ262190 KIF262190 KSB262190 LBX262190 LLT262190 LVP262190 MFL262190 MPH262190 MZD262190 NIZ262190 NSV262190 OCR262190 OMN262190 OWJ262190 PGF262190 PQB262190 PZX262190 QJT262190 QTP262190 RDL262190 RNH262190 RXD262190 SGZ262190 SQV262190 TAR262190 TKN262190 TUJ262190 UEF262190 UOB262190 UXX262190 VHT262190 VRP262190 WBL262190 WLH262190 WVD262190 IR327726 SN327726 ACJ327726 AMF327726 AWB327726 BFX327726 BPT327726 BZP327726 CJL327726 CTH327726 DDD327726 DMZ327726 DWV327726 EGR327726 EQN327726 FAJ327726 FKF327726 FUB327726 GDX327726 GNT327726 GXP327726 HHL327726 HRH327726 IBD327726 IKZ327726 IUV327726 JER327726 JON327726 JYJ327726 KIF327726 KSB327726 LBX327726 LLT327726 LVP327726 MFL327726 MPH327726 MZD327726 NIZ327726 NSV327726 OCR327726 OMN327726 OWJ327726 PGF327726 PQB327726 PZX327726 QJT327726 QTP327726 RDL327726 RNH327726 RXD327726 SGZ327726 SQV327726 TAR327726 TKN327726 TUJ327726 UEF327726 UOB327726 UXX327726 VHT327726 VRP327726 WBL327726 WLH327726 WVD327726 IR393262 SN393262 ACJ393262 AMF393262 AWB393262 BFX393262 BPT393262 BZP393262 CJL393262 CTH393262 DDD393262 DMZ393262 DWV393262 EGR393262 EQN393262 FAJ393262 FKF393262 FUB393262 GDX393262 GNT393262 GXP393262 HHL393262 HRH393262 IBD393262 IKZ393262 IUV393262 JER393262 JON393262 JYJ393262 KIF393262 KSB393262 LBX393262 LLT393262 LVP393262 MFL393262 MPH393262 MZD393262 NIZ393262 NSV393262 OCR393262 OMN393262 OWJ393262 PGF393262 PQB393262 PZX393262 QJT393262 QTP393262 RDL393262 RNH393262 RXD393262 SGZ393262 SQV393262 TAR393262 TKN393262 TUJ393262 UEF393262 UOB393262 UXX393262 VHT393262 VRP393262 WBL393262 WLH393262 WVD393262 IR458798 SN458798 ACJ458798 AMF458798 AWB458798 BFX458798 BPT458798 BZP458798 CJL458798 CTH458798 DDD458798 DMZ458798 DWV458798 EGR458798 EQN458798 FAJ458798 FKF458798 FUB458798 GDX458798 GNT458798 GXP458798 HHL458798 HRH458798 IBD458798 IKZ458798 IUV458798 JER458798 JON458798 JYJ458798 KIF458798 KSB458798 LBX458798 LLT458798 LVP458798 MFL458798 MPH458798 MZD458798 NIZ458798 NSV458798 OCR458798 OMN458798 OWJ458798 PGF458798 PQB458798 PZX458798 QJT458798 QTP458798 RDL458798 RNH458798 RXD458798 SGZ458798 SQV458798 TAR458798 TKN458798 TUJ458798 UEF458798 UOB458798 UXX458798 VHT458798 VRP458798 WBL458798 WLH458798 WVD458798 IR524334 SN524334 ACJ524334 AMF524334 AWB524334 BFX524334 BPT524334 BZP524334 CJL524334 CTH524334 DDD524334 DMZ524334 DWV524334 EGR524334 EQN524334 FAJ524334 FKF524334 FUB524334 GDX524334 GNT524334 GXP524334 HHL524334 HRH524334 IBD524334 IKZ524334 IUV524334 JER524334 JON524334 JYJ524334 KIF524334 KSB524334 LBX524334 LLT524334 LVP524334 MFL524334 MPH524334 MZD524334 NIZ524334 NSV524334 OCR524334 OMN524334 OWJ524334 PGF524334 PQB524334 PZX524334 QJT524334 QTP524334 RDL524334 RNH524334 RXD524334 SGZ524334 SQV524334 TAR524334 TKN524334 TUJ524334 UEF524334 UOB524334 UXX524334 VHT524334 VRP524334 WBL524334 WLH524334 WVD524334 IR589870 SN589870 ACJ589870 AMF589870 AWB589870 BFX589870 BPT589870 BZP589870 CJL589870 CTH589870 DDD589870 DMZ589870 DWV589870 EGR589870 EQN589870 FAJ589870 FKF589870 FUB589870 GDX589870 GNT589870 GXP589870 HHL589870 HRH589870 IBD589870 IKZ589870 IUV589870 JER589870 JON589870 JYJ589870 KIF589870 KSB589870 LBX589870 LLT589870 LVP589870 MFL589870 MPH589870 MZD589870 NIZ589870 NSV589870 OCR589870 OMN589870 OWJ589870 PGF589870 PQB589870 PZX589870 QJT589870 QTP589870 RDL589870 RNH589870 RXD589870 SGZ589870 SQV589870 TAR589870 TKN589870 TUJ589870 UEF589870 UOB589870 UXX589870 VHT589870 VRP589870 WBL589870 WLH589870 WVD589870 IR655406 SN655406 ACJ655406 AMF655406 AWB655406 BFX655406 BPT655406 BZP655406 CJL655406 CTH655406 DDD655406 DMZ655406 DWV655406 EGR655406 EQN655406 FAJ655406 FKF655406 FUB655406 GDX655406 GNT655406 GXP655406 HHL655406 HRH655406 IBD655406 IKZ655406 IUV655406 JER655406 JON655406 JYJ655406 KIF655406 KSB655406 LBX655406 LLT655406 LVP655406 MFL655406 MPH655406 MZD655406 NIZ655406 NSV655406 OCR655406 OMN655406 OWJ655406 PGF655406 PQB655406 PZX655406 QJT655406 QTP655406 RDL655406 RNH655406 RXD655406 SGZ655406 SQV655406 TAR655406 TKN655406 TUJ655406 UEF655406 UOB655406 UXX655406 VHT655406 VRP655406 WBL655406 WLH655406 WVD655406 IR720942 SN720942 ACJ720942 AMF720942 AWB720942 BFX720942 BPT720942 BZP720942 CJL720942 CTH720942 DDD720942 DMZ720942 DWV720942 EGR720942 EQN720942 FAJ720942 FKF720942 FUB720942 GDX720942 GNT720942 GXP720942 HHL720942 HRH720942 IBD720942 IKZ720942 IUV720942 JER720942 JON720942 JYJ720942 KIF720942 KSB720942 LBX720942 LLT720942 LVP720942 MFL720942 MPH720942 MZD720942 NIZ720942 NSV720942 OCR720942 OMN720942 OWJ720942 PGF720942 PQB720942 PZX720942 QJT720942 QTP720942 RDL720942 RNH720942 RXD720942 SGZ720942 SQV720942 TAR720942 TKN720942 TUJ720942 UEF720942 UOB720942 UXX720942 VHT720942 VRP720942 WBL720942 WLH720942 WVD720942 IR786478 SN786478 ACJ786478 AMF786478 AWB786478 BFX786478 BPT786478 BZP786478 CJL786478 CTH786478 DDD786478 DMZ786478 DWV786478 EGR786478 EQN786478 FAJ786478 FKF786478 FUB786478 GDX786478 GNT786478 GXP786478 HHL786478 HRH786478 IBD786478 IKZ786478 IUV786478 JER786478 JON786478 JYJ786478 KIF786478 KSB786478 LBX786478 LLT786478 LVP786478 MFL786478 MPH786478 MZD786478 NIZ786478 NSV786478 OCR786478 OMN786478 OWJ786478 PGF786478 PQB786478 PZX786478 QJT786478 QTP786478 RDL786478 RNH786478 RXD786478 SGZ786478 SQV786478 TAR786478 TKN786478 TUJ786478 UEF786478 UOB786478 UXX786478 VHT786478 VRP786478 WBL786478 WLH786478 WVD786478 IR852014 SN852014 ACJ852014 AMF852014 AWB852014 BFX852014 BPT852014 BZP852014 CJL852014 CTH852014 DDD852014 DMZ852014 DWV852014 EGR852014 EQN852014 FAJ852014 FKF852014 FUB852014 GDX852014 GNT852014 GXP852014 HHL852014 HRH852014 IBD852014 IKZ852014 IUV852014 JER852014 JON852014 JYJ852014 KIF852014 KSB852014 LBX852014 LLT852014 LVP852014 MFL852014 MPH852014 MZD852014 NIZ852014 NSV852014 OCR852014 OMN852014 OWJ852014 PGF852014 PQB852014 PZX852014 QJT852014 QTP852014 RDL852014 RNH852014 RXD852014 SGZ852014 SQV852014 TAR852014 TKN852014 TUJ852014 UEF852014 UOB852014 UXX852014 VHT852014 VRP852014 WBL852014 WLH852014 WVD852014 IR917550 SN917550 ACJ917550 AMF917550 AWB917550 BFX917550 BPT917550 BZP917550 CJL917550 CTH917550 DDD917550 DMZ917550 DWV917550 EGR917550 EQN917550 FAJ917550 FKF917550 FUB917550 GDX917550 GNT917550 GXP917550 HHL917550 HRH917550 IBD917550 IKZ917550 IUV917550 JER917550 JON917550 JYJ917550 KIF917550 KSB917550 LBX917550 LLT917550 LVP917550 MFL917550 MPH917550 MZD917550 NIZ917550 NSV917550 OCR917550 OMN917550 OWJ917550 PGF917550 PQB917550 PZX917550 QJT917550 QTP917550 RDL917550 RNH917550 RXD917550 SGZ917550 SQV917550 TAR917550 TKN917550 TUJ917550 UEF917550 UOB917550 UXX917550 VHT917550 VRP917550 WBL917550 WLH917550 WVD917550 IR983086 SN983086 ACJ983086 AMF983086 AWB983086 BFX983086 BPT983086 BZP983086 CJL983086 CTH983086 DDD983086 DMZ983086 DWV983086 EGR983086 EQN983086 FAJ983086 FKF983086 FUB983086 GDX983086 GNT983086 GXP983086 HHL983086 HRH983086 IBD983086 IKZ983086 IUV983086 JER983086 JON983086 JYJ983086 KIF983086 KSB983086 LBX983086 LLT983086 LVP983086 MFL983086 MPH983086 MZD983086 NIZ983086 NSV983086 OCR983086 OMN983086 OWJ983086 PGF983086 PQB983086 PZX983086 QJT983086 QTP983086 RDL983086 RNH983086 RXD983086 SGZ983086 SQV983086 TAR983086 TKN983086 TUJ983086 UEF983086 UOB983086 UXX983086 VHT983086 VRP983086 WBL983086 WLH983086 WVD983086 IL62:IN62 SH62:SJ62 ACD62:ACF62 ALZ62:AMB62 AVV62:AVX62 BFR62:BFT62 BPN62:BPP62 BZJ62:BZL62 CJF62:CJH62 CTB62:CTD62 DCX62:DCZ62 DMT62:DMV62 DWP62:DWR62 EGL62:EGN62 EQH62:EQJ62 FAD62:FAF62 FJZ62:FKB62 FTV62:FTX62 GDR62:GDT62 GNN62:GNP62 GXJ62:GXL62 HHF62:HHH62 HRB62:HRD62 IAX62:IAZ62 IKT62:IKV62 IUP62:IUR62 JEL62:JEN62 JOH62:JOJ62 JYD62:JYF62 KHZ62:KIB62 KRV62:KRX62 LBR62:LBT62 LLN62:LLP62 LVJ62:LVL62 MFF62:MFH62 MPB62:MPD62 MYX62:MYZ62 NIT62:NIV62 NSP62:NSR62 OCL62:OCN62 OMH62:OMJ62 OWD62:OWF62 PFZ62:PGB62 PPV62:PPX62 PZR62:PZT62 QJN62:QJP62 QTJ62:QTL62 RDF62:RDH62 RNB62:RND62 RWX62:RWZ62 SGT62:SGV62 SQP62:SQR62 TAL62:TAN62 TKH62:TKJ62 TUD62:TUF62 UDZ62:UEB62 UNV62:UNX62 UXR62:UXT62 VHN62:VHP62 VRJ62:VRL62 WBF62:WBH62 WLB62:WLD62 WUX62:WUZ62 IL65593:IN65593 SH65593:SJ65593 ACD65593:ACF65593 ALZ65593:AMB65593 AVV65593:AVX65593 BFR65593:BFT65593 BPN65593:BPP65593 BZJ65593:BZL65593 CJF65593:CJH65593 CTB65593:CTD65593 DCX65593:DCZ65593 DMT65593:DMV65593 DWP65593:DWR65593 EGL65593:EGN65593 EQH65593:EQJ65593 FAD65593:FAF65593 FJZ65593:FKB65593 FTV65593:FTX65593 GDR65593:GDT65593 GNN65593:GNP65593 GXJ65593:GXL65593 HHF65593:HHH65593 HRB65593:HRD65593 IAX65593:IAZ65593 IKT65593:IKV65593 IUP65593:IUR65593 JEL65593:JEN65593 JOH65593:JOJ65593 JYD65593:JYF65593 KHZ65593:KIB65593 KRV65593:KRX65593 LBR65593:LBT65593 LLN65593:LLP65593 LVJ65593:LVL65593 MFF65593:MFH65593 MPB65593:MPD65593 MYX65593:MYZ65593 NIT65593:NIV65593 NSP65593:NSR65593 OCL65593:OCN65593 OMH65593:OMJ65593 OWD65593:OWF65593 PFZ65593:PGB65593 PPV65593:PPX65593 PZR65593:PZT65593 QJN65593:QJP65593 QTJ65593:QTL65593 RDF65593:RDH65593 RNB65593:RND65593 RWX65593:RWZ65593 SGT65593:SGV65593 SQP65593:SQR65593 TAL65593:TAN65593 TKH65593:TKJ65593 TUD65593:TUF65593 UDZ65593:UEB65593 UNV65593:UNX65593 UXR65593:UXT65593 VHN65593:VHP65593 VRJ65593:VRL65593 WBF65593:WBH65593 WLB65593:WLD65593 WUX65593:WUZ65593 IL131129:IN131129 SH131129:SJ131129 ACD131129:ACF131129 ALZ131129:AMB131129 AVV131129:AVX131129 BFR131129:BFT131129 BPN131129:BPP131129 BZJ131129:BZL131129 CJF131129:CJH131129 CTB131129:CTD131129 DCX131129:DCZ131129 DMT131129:DMV131129 DWP131129:DWR131129 EGL131129:EGN131129 EQH131129:EQJ131129 FAD131129:FAF131129 FJZ131129:FKB131129 FTV131129:FTX131129 GDR131129:GDT131129 GNN131129:GNP131129 GXJ131129:GXL131129 HHF131129:HHH131129 HRB131129:HRD131129 IAX131129:IAZ131129 IKT131129:IKV131129 IUP131129:IUR131129 JEL131129:JEN131129 JOH131129:JOJ131129 JYD131129:JYF131129 KHZ131129:KIB131129 KRV131129:KRX131129 LBR131129:LBT131129 LLN131129:LLP131129 LVJ131129:LVL131129 MFF131129:MFH131129 MPB131129:MPD131129 MYX131129:MYZ131129 NIT131129:NIV131129 NSP131129:NSR131129 OCL131129:OCN131129 OMH131129:OMJ131129 OWD131129:OWF131129 PFZ131129:PGB131129 PPV131129:PPX131129 PZR131129:PZT131129 QJN131129:QJP131129 QTJ131129:QTL131129 RDF131129:RDH131129 RNB131129:RND131129 RWX131129:RWZ131129 SGT131129:SGV131129 SQP131129:SQR131129 TAL131129:TAN131129 TKH131129:TKJ131129 TUD131129:TUF131129 UDZ131129:UEB131129 UNV131129:UNX131129 UXR131129:UXT131129 VHN131129:VHP131129 VRJ131129:VRL131129 WBF131129:WBH131129 WLB131129:WLD131129 WUX131129:WUZ131129 IL196665:IN196665 SH196665:SJ196665 ACD196665:ACF196665 ALZ196665:AMB196665 AVV196665:AVX196665 BFR196665:BFT196665 BPN196665:BPP196665 BZJ196665:BZL196665 CJF196665:CJH196665 CTB196665:CTD196665 DCX196665:DCZ196665 DMT196665:DMV196665 DWP196665:DWR196665 EGL196665:EGN196665 EQH196665:EQJ196665 FAD196665:FAF196665 FJZ196665:FKB196665 FTV196665:FTX196665 GDR196665:GDT196665 GNN196665:GNP196665 GXJ196665:GXL196665 HHF196665:HHH196665 HRB196665:HRD196665 IAX196665:IAZ196665 IKT196665:IKV196665 IUP196665:IUR196665 JEL196665:JEN196665 JOH196665:JOJ196665 JYD196665:JYF196665 KHZ196665:KIB196665 KRV196665:KRX196665 LBR196665:LBT196665 LLN196665:LLP196665 LVJ196665:LVL196665 MFF196665:MFH196665 MPB196665:MPD196665 MYX196665:MYZ196665 NIT196665:NIV196665 NSP196665:NSR196665 OCL196665:OCN196665 OMH196665:OMJ196665 OWD196665:OWF196665 PFZ196665:PGB196665 PPV196665:PPX196665 PZR196665:PZT196665 QJN196665:QJP196665 QTJ196665:QTL196665 RDF196665:RDH196665 RNB196665:RND196665 RWX196665:RWZ196665 SGT196665:SGV196665 SQP196665:SQR196665 TAL196665:TAN196665 TKH196665:TKJ196665 TUD196665:TUF196665 UDZ196665:UEB196665 UNV196665:UNX196665 UXR196665:UXT196665 VHN196665:VHP196665 VRJ196665:VRL196665 WBF196665:WBH196665 WLB196665:WLD196665 WUX196665:WUZ196665 IL262201:IN262201 SH262201:SJ262201 ACD262201:ACF262201 ALZ262201:AMB262201 AVV262201:AVX262201 BFR262201:BFT262201 BPN262201:BPP262201 BZJ262201:BZL262201 CJF262201:CJH262201 CTB262201:CTD262201 DCX262201:DCZ262201 DMT262201:DMV262201 DWP262201:DWR262201 EGL262201:EGN262201 EQH262201:EQJ262201 FAD262201:FAF262201 FJZ262201:FKB262201 FTV262201:FTX262201 GDR262201:GDT262201 GNN262201:GNP262201 GXJ262201:GXL262201 HHF262201:HHH262201 HRB262201:HRD262201 IAX262201:IAZ262201 IKT262201:IKV262201 IUP262201:IUR262201 JEL262201:JEN262201 JOH262201:JOJ262201 JYD262201:JYF262201 KHZ262201:KIB262201 KRV262201:KRX262201 LBR262201:LBT262201 LLN262201:LLP262201 LVJ262201:LVL262201 MFF262201:MFH262201 MPB262201:MPD262201 MYX262201:MYZ262201 NIT262201:NIV262201 NSP262201:NSR262201 OCL262201:OCN262201 OMH262201:OMJ262201 OWD262201:OWF262201 PFZ262201:PGB262201 PPV262201:PPX262201 PZR262201:PZT262201 QJN262201:QJP262201 QTJ262201:QTL262201 RDF262201:RDH262201 RNB262201:RND262201 RWX262201:RWZ262201 SGT262201:SGV262201 SQP262201:SQR262201 TAL262201:TAN262201 TKH262201:TKJ262201 TUD262201:TUF262201 UDZ262201:UEB262201 UNV262201:UNX262201 UXR262201:UXT262201 VHN262201:VHP262201 VRJ262201:VRL262201 WBF262201:WBH262201 WLB262201:WLD262201 WUX262201:WUZ262201 IL327737:IN327737 SH327737:SJ327737 ACD327737:ACF327737 ALZ327737:AMB327737 AVV327737:AVX327737 BFR327737:BFT327737 BPN327737:BPP327737 BZJ327737:BZL327737 CJF327737:CJH327737 CTB327737:CTD327737 DCX327737:DCZ327737 DMT327737:DMV327737 DWP327737:DWR327737 EGL327737:EGN327737 EQH327737:EQJ327737 FAD327737:FAF327737 FJZ327737:FKB327737 FTV327737:FTX327737 GDR327737:GDT327737 GNN327737:GNP327737 GXJ327737:GXL327737 HHF327737:HHH327737 HRB327737:HRD327737 IAX327737:IAZ327737 IKT327737:IKV327737 IUP327737:IUR327737 JEL327737:JEN327737 JOH327737:JOJ327737 JYD327737:JYF327737 KHZ327737:KIB327737 KRV327737:KRX327737 LBR327737:LBT327737 LLN327737:LLP327737 LVJ327737:LVL327737 MFF327737:MFH327737 MPB327737:MPD327737 MYX327737:MYZ327737 NIT327737:NIV327737 NSP327737:NSR327737 OCL327737:OCN327737 OMH327737:OMJ327737 OWD327737:OWF327737 PFZ327737:PGB327737 PPV327737:PPX327737 PZR327737:PZT327737 QJN327737:QJP327737 QTJ327737:QTL327737 RDF327737:RDH327737 RNB327737:RND327737 RWX327737:RWZ327737 SGT327737:SGV327737 SQP327737:SQR327737 TAL327737:TAN327737 TKH327737:TKJ327737 TUD327737:TUF327737 UDZ327737:UEB327737 UNV327737:UNX327737 UXR327737:UXT327737 VHN327737:VHP327737 VRJ327737:VRL327737 WBF327737:WBH327737 WLB327737:WLD327737 WUX327737:WUZ327737 IL393273:IN393273 SH393273:SJ393273 ACD393273:ACF393273 ALZ393273:AMB393273 AVV393273:AVX393273 BFR393273:BFT393273 BPN393273:BPP393273 BZJ393273:BZL393273 CJF393273:CJH393273 CTB393273:CTD393273 DCX393273:DCZ393273 DMT393273:DMV393273 DWP393273:DWR393273 EGL393273:EGN393273 EQH393273:EQJ393273 FAD393273:FAF393273 FJZ393273:FKB393273 FTV393273:FTX393273 GDR393273:GDT393273 GNN393273:GNP393273 GXJ393273:GXL393273 HHF393273:HHH393273 HRB393273:HRD393273 IAX393273:IAZ393273 IKT393273:IKV393273 IUP393273:IUR393273 JEL393273:JEN393273 JOH393273:JOJ393273 JYD393273:JYF393273 KHZ393273:KIB393273 KRV393273:KRX393273 LBR393273:LBT393273 LLN393273:LLP393273 LVJ393273:LVL393273 MFF393273:MFH393273 MPB393273:MPD393273 MYX393273:MYZ393273 NIT393273:NIV393273 NSP393273:NSR393273 OCL393273:OCN393273 OMH393273:OMJ393273 OWD393273:OWF393273 PFZ393273:PGB393273 PPV393273:PPX393273 PZR393273:PZT393273 QJN393273:QJP393273 QTJ393273:QTL393273 RDF393273:RDH393273 RNB393273:RND393273 RWX393273:RWZ393273 SGT393273:SGV393273 SQP393273:SQR393273 TAL393273:TAN393273 TKH393273:TKJ393273 TUD393273:TUF393273 UDZ393273:UEB393273 UNV393273:UNX393273 UXR393273:UXT393273 VHN393273:VHP393273 VRJ393273:VRL393273 WBF393273:WBH393273 WLB393273:WLD393273 WUX393273:WUZ393273 IL458809:IN458809 SH458809:SJ458809 ACD458809:ACF458809 ALZ458809:AMB458809 AVV458809:AVX458809 BFR458809:BFT458809 BPN458809:BPP458809 BZJ458809:BZL458809 CJF458809:CJH458809 CTB458809:CTD458809 DCX458809:DCZ458809 DMT458809:DMV458809 DWP458809:DWR458809 EGL458809:EGN458809 EQH458809:EQJ458809 FAD458809:FAF458809 FJZ458809:FKB458809 FTV458809:FTX458809 GDR458809:GDT458809 GNN458809:GNP458809 GXJ458809:GXL458809 HHF458809:HHH458809 HRB458809:HRD458809 IAX458809:IAZ458809 IKT458809:IKV458809 IUP458809:IUR458809 JEL458809:JEN458809 JOH458809:JOJ458809 JYD458809:JYF458809 KHZ458809:KIB458809 KRV458809:KRX458809 LBR458809:LBT458809 LLN458809:LLP458809 LVJ458809:LVL458809 MFF458809:MFH458809 MPB458809:MPD458809 MYX458809:MYZ458809 NIT458809:NIV458809 NSP458809:NSR458809 OCL458809:OCN458809 OMH458809:OMJ458809 OWD458809:OWF458809 PFZ458809:PGB458809 PPV458809:PPX458809 PZR458809:PZT458809 QJN458809:QJP458809 QTJ458809:QTL458809 RDF458809:RDH458809 RNB458809:RND458809 RWX458809:RWZ458809 SGT458809:SGV458809 SQP458809:SQR458809 TAL458809:TAN458809 TKH458809:TKJ458809 TUD458809:TUF458809 UDZ458809:UEB458809 UNV458809:UNX458809 UXR458809:UXT458809 VHN458809:VHP458809 VRJ458809:VRL458809 WBF458809:WBH458809 WLB458809:WLD458809 WUX458809:WUZ458809 IL524345:IN524345 SH524345:SJ524345 ACD524345:ACF524345 ALZ524345:AMB524345 AVV524345:AVX524345 BFR524345:BFT524345 BPN524345:BPP524345 BZJ524345:BZL524345 CJF524345:CJH524345 CTB524345:CTD524345 DCX524345:DCZ524345 DMT524345:DMV524345 DWP524345:DWR524345 EGL524345:EGN524345 EQH524345:EQJ524345 FAD524345:FAF524345 FJZ524345:FKB524345 FTV524345:FTX524345 GDR524345:GDT524345 GNN524345:GNP524345 GXJ524345:GXL524345 HHF524345:HHH524345 HRB524345:HRD524345 IAX524345:IAZ524345 IKT524345:IKV524345 IUP524345:IUR524345 JEL524345:JEN524345 JOH524345:JOJ524345 JYD524345:JYF524345 KHZ524345:KIB524345 KRV524345:KRX524345 LBR524345:LBT524345 LLN524345:LLP524345 LVJ524345:LVL524345 MFF524345:MFH524345 MPB524345:MPD524345 MYX524345:MYZ524345 NIT524345:NIV524345 NSP524345:NSR524345 OCL524345:OCN524345 OMH524345:OMJ524345 OWD524345:OWF524345 PFZ524345:PGB524345 PPV524345:PPX524345 PZR524345:PZT524345 QJN524345:QJP524345 QTJ524345:QTL524345 RDF524345:RDH524345 RNB524345:RND524345 RWX524345:RWZ524345 SGT524345:SGV524345 SQP524345:SQR524345 TAL524345:TAN524345 TKH524345:TKJ524345 TUD524345:TUF524345 UDZ524345:UEB524345 UNV524345:UNX524345 UXR524345:UXT524345 VHN524345:VHP524345 VRJ524345:VRL524345 WBF524345:WBH524345 WLB524345:WLD524345 WUX524345:WUZ524345 IL589881:IN589881 SH589881:SJ589881 ACD589881:ACF589881 ALZ589881:AMB589881 AVV589881:AVX589881 BFR589881:BFT589881 BPN589881:BPP589881 BZJ589881:BZL589881 CJF589881:CJH589881 CTB589881:CTD589881 DCX589881:DCZ589881 DMT589881:DMV589881 DWP589881:DWR589881 EGL589881:EGN589881 EQH589881:EQJ589881 FAD589881:FAF589881 FJZ589881:FKB589881 FTV589881:FTX589881 GDR589881:GDT589881 GNN589881:GNP589881 GXJ589881:GXL589881 HHF589881:HHH589881 HRB589881:HRD589881 IAX589881:IAZ589881 IKT589881:IKV589881 IUP589881:IUR589881 JEL589881:JEN589881 JOH589881:JOJ589881 JYD589881:JYF589881 KHZ589881:KIB589881 KRV589881:KRX589881 LBR589881:LBT589881 LLN589881:LLP589881 LVJ589881:LVL589881 MFF589881:MFH589881 MPB589881:MPD589881 MYX589881:MYZ589881 NIT589881:NIV589881 NSP589881:NSR589881 OCL589881:OCN589881 OMH589881:OMJ589881 OWD589881:OWF589881 PFZ589881:PGB589881 PPV589881:PPX589881 PZR589881:PZT589881 QJN589881:QJP589881 QTJ589881:QTL589881 RDF589881:RDH589881 RNB589881:RND589881 RWX589881:RWZ589881 SGT589881:SGV589881 SQP589881:SQR589881 TAL589881:TAN589881 TKH589881:TKJ589881 TUD589881:TUF589881 UDZ589881:UEB589881 UNV589881:UNX589881 UXR589881:UXT589881 VHN589881:VHP589881 VRJ589881:VRL589881 WBF589881:WBH589881 WLB589881:WLD589881 WUX589881:WUZ589881 IL655417:IN655417 SH655417:SJ655417 ACD655417:ACF655417 ALZ655417:AMB655417 AVV655417:AVX655417 BFR655417:BFT655417 BPN655417:BPP655417 BZJ655417:BZL655417 CJF655417:CJH655417 CTB655417:CTD655417 DCX655417:DCZ655417 DMT655417:DMV655417 DWP655417:DWR655417 EGL655417:EGN655417 EQH655417:EQJ655417 FAD655417:FAF655417 FJZ655417:FKB655417 FTV655417:FTX655417 GDR655417:GDT655417 GNN655417:GNP655417 GXJ655417:GXL655417 HHF655417:HHH655417 HRB655417:HRD655417 IAX655417:IAZ655417 IKT655417:IKV655417 IUP655417:IUR655417 JEL655417:JEN655417 JOH655417:JOJ655417 JYD655417:JYF655417 KHZ655417:KIB655417 KRV655417:KRX655417 LBR655417:LBT655417 LLN655417:LLP655417 LVJ655417:LVL655417 MFF655417:MFH655417 MPB655417:MPD655417 MYX655417:MYZ655417 NIT655417:NIV655417 NSP655417:NSR655417 OCL655417:OCN655417 OMH655417:OMJ655417 OWD655417:OWF655417 PFZ655417:PGB655417 PPV655417:PPX655417 PZR655417:PZT655417 QJN655417:QJP655417 QTJ655417:QTL655417 RDF655417:RDH655417 RNB655417:RND655417 RWX655417:RWZ655417 SGT655417:SGV655417 SQP655417:SQR655417 TAL655417:TAN655417 TKH655417:TKJ655417 TUD655417:TUF655417 UDZ655417:UEB655417 UNV655417:UNX655417 UXR655417:UXT655417 VHN655417:VHP655417 VRJ655417:VRL655417 WBF655417:WBH655417 WLB655417:WLD655417 WUX655417:WUZ655417 IL720953:IN720953 SH720953:SJ720953 ACD720953:ACF720953 ALZ720953:AMB720953 AVV720953:AVX720953 BFR720953:BFT720953 BPN720953:BPP720953 BZJ720953:BZL720953 CJF720953:CJH720953 CTB720953:CTD720953 DCX720953:DCZ720953 DMT720953:DMV720953 DWP720953:DWR720953 EGL720953:EGN720953 EQH720953:EQJ720953 FAD720953:FAF720953 FJZ720953:FKB720953 FTV720953:FTX720953 GDR720953:GDT720953 GNN720953:GNP720953 GXJ720953:GXL720953 HHF720953:HHH720953 HRB720953:HRD720953 IAX720953:IAZ720953 IKT720953:IKV720953 IUP720953:IUR720953 JEL720953:JEN720953 JOH720953:JOJ720953 JYD720953:JYF720953 KHZ720953:KIB720953 KRV720953:KRX720953 LBR720953:LBT720953 LLN720953:LLP720953 LVJ720953:LVL720953 MFF720953:MFH720953 MPB720953:MPD720953 MYX720953:MYZ720953 NIT720953:NIV720953 NSP720953:NSR720953 OCL720953:OCN720953 OMH720953:OMJ720953 OWD720953:OWF720953 PFZ720953:PGB720953 PPV720953:PPX720953 PZR720953:PZT720953 QJN720953:QJP720953 QTJ720953:QTL720953 RDF720953:RDH720953 RNB720953:RND720953 RWX720953:RWZ720953 SGT720953:SGV720953 SQP720953:SQR720953 TAL720953:TAN720953 TKH720953:TKJ720953 TUD720953:TUF720953 UDZ720953:UEB720953 UNV720953:UNX720953 UXR720953:UXT720953 VHN720953:VHP720953 VRJ720953:VRL720953 WBF720953:WBH720953 WLB720953:WLD720953 WUX720953:WUZ720953 IL786489:IN786489 SH786489:SJ786489 ACD786489:ACF786489 ALZ786489:AMB786489 AVV786489:AVX786489 BFR786489:BFT786489 BPN786489:BPP786489 BZJ786489:BZL786489 CJF786489:CJH786489 CTB786489:CTD786489 DCX786489:DCZ786489 DMT786489:DMV786489 DWP786489:DWR786489 EGL786489:EGN786489 EQH786489:EQJ786489 FAD786489:FAF786489 FJZ786489:FKB786489 FTV786489:FTX786489 GDR786489:GDT786489 GNN786489:GNP786489 GXJ786489:GXL786489 HHF786489:HHH786489 HRB786489:HRD786489 IAX786489:IAZ786489 IKT786489:IKV786489 IUP786489:IUR786489 JEL786489:JEN786489 JOH786489:JOJ786489 JYD786489:JYF786489 KHZ786489:KIB786489 KRV786489:KRX786489 LBR786489:LBT786489 LLN786489:LLP786489 LVJ786489:LVL786489 MFF786489:MFH786489 MPB786489:MPD786489 MYX786489:MYZ786489 NIT786489:NIV786489 NSP786489:NSR786489 OCL786489:OCN786489 OMH786489:OMJ786489 OWD786489:OWF786489 PFZ786489:PGB786489 PPV786489:PPX786489 PZR786489:PZT786489 QJN786489:QJP786489 QTJ786489:QTL786489 RDF786489:RDH786489 RNB786489:RND786489 RWX786489:RWZ786489 SGT786489:SGV786489 SQP786489:SQR786489 TAL786489:TAN786489 TKH786489:TKJ786489 TUD786489:TUF786489 UDZ786489:UEB786489 UNV786489:UNX786489 UXR786489:UXT786489 VHN786489:VHP786489 VRJ786489:VRL786489 WBF786489:WBH786489 WLB786489:WLD786489 WUX786489:WUZ786489 IL852025:IN852025 SH852025:SJ852025 ACD852025:ACF852025 ALZ852025:AMB852025 AVV852025:AVX852025 BFR852025:BFT852025 BPN852025:BPP852025 BZJ852025:BZL852025 CJF852025:CJH852025 CTB852025:CTD852025 DCX852025:DCZ852025 DMT852025:DMV852025 DWP852025:DWR852025 EGL852025:EGN852025 EQH852025:EQJ852025 FAD852025:FAF852025 FJZ852025:FKB852025 FTV852025:FTX852025 GDR852025:GDT852025 GNN852025:GNP852025 GXJ852025:GXL852025 HHF852025:HHH852025 HRB852025:HRD852025 IAX852025:IAZ852025 IKT852025:IKV852025 IUP852025:IUR852025 JEL852025:JEN852025 JOH852025:JOJ852025 JYD852025:JYF852025 KHZ852025:KIB852025 KRV852025:KRX852025 LBR852025:LBT852025 LLN852025:LLP852025 LVJ852025:LVL852025 MFF852025:MFH852025 MPB852025:MPD852025 MYX852025:MYZ852025 NIT852025:NIV852025 NSP852025:NSR852025 OCL852025:OCN852025 OMH852025:OMJ852025 OWD852025:OWF852025 PFZ852025:PGB852025 PPV852025:PPX852025 PZR852025:PZT852025 QJN852025:QJP852025 QTJ852025:QTL852025 RDF852025:RDH852025 RNB852025:RND852025 RWX852025:RWZ852025 SGT852025:SGV852025 SQP852025:SQR852025 TAL852025:TAN852025 TKH852025:TKJ852025 TUD852025:TUF852025 UDZ852025:UEB852025 UNV852025:UNX852025 UXR852025:UXT852025 VHN852025:VHP852025 VRJ852025:VRL852025 WBF852025:WBH852025 WLB852025:WLD852025 WUX852025:WUZ852025 IL917561:IN917561 SH917561:SJ917561 ACD917561:ACF917561 ALZ917561:AMB917561 AVV917561:AVX917561 BFR917561:BFT917561 BPN917561:BPP917561 BZJ917561:BZL917561 CJF917561:CJH917561 CTB917561:CTD917561 DCX917561:DCZ917561 DMT917561:DMV917561 DWP917561:DWR917561 EGL917561:EGN917561 EQH917561:EQJ917561 FAD917561:FAF917561 FJZ917561:FKB917561 FTV917561:FTX917561 GDR917561:GDT917561 GNN917561:GNP917561 GXJ917561:GXL917561 HHF917561:HHH917561 HRB917561:HRD917561 IAX917561:IAZ917561 IKT917561:IKV917561 IUP917561:IUR917561 JEL917561:JEN917561 JOH917561:JOJ917561 JYD917561:JYF917561 KHZ917561:KIB917561 KRV917561:KRX917561 LBR917561:LBT917561 LLN917561:LLP917561 LVJ917561:LVL917561 MFF917561:MFH917561 MPB917561:MPD917561 MYX917561:MYZ917561 NIT917561:NIV917561 NSP917561:NSR917561 OCL917561:OCN917561 OMH917561:OMJ917561 OWD917561:OWF917561 PFZ917561:PGB917561 PPV917561:PPX917561 PZR917561:PZT917561 QJN917561:QJP917561 QTJ917561:QTL917561 RDF917561:RDH917561 RNB917561:RND917561 RWX917561:RWZ917561 SGT917561:SGV917561 SQP917561:SQR917561 TAL917561:TAN917561 TKH917561:TKJ917561 TUD917561:TUF917561 UDZ917561:UEB917561 UNV917561:UNX917561 UXR917561:UXT917561 VHN917561:VHP917561 VRJ917561:VRL917561 WBF917561:WBH917561 WLB917561:WLD917561 WUX917561:WUZ917561 IL983097:IN983097 SH983097:SJ983097 ACD983097:ACF983097 ALZ983097:AMB983097 AVV983097:AVX983097 BFR983097:BFT983097 BPN983097:BPP983097 BZJ983097:BZL983097 CJF983097:CJH983097 CTB983097:CTD983097 DCX983097:DCZ983097 DMT983097:DMV983097 DWP983097:DWR983097 EGL983097:EGN983097 EQH983097:EQJ983097 FAD983097:FAF983097 FJZ983097:FKB983097 FTV983097:FTX983097 GDR983097:GDT983097 GNN983097:GNP983097 GXJ983097:GXL983097 HHF983097:HHH983097 HRB983097:HRD983097 IAX983097:IAZ983097 IKT983097:IKV983097 IUP983097:IUR983097 JEL983097:JEN983097 JOH983097:JOJ983097 JYD983097:JYF983097 KHZ983097:KIB983097 KRV983097:KRX983097 LBR983097:LBT983097 LLN983097:LLP983097 LVJ983097:LVL983097 MFF983097:MFH983097 MPB983097:MPD983097 MYX983097:MYZ983097 NIT983097:NIV983097 NSP983097:NSR983097 OCL983097:OCN983097 OMH983097:OMJ983097 OWD983097:OWF983097 PFZ983097:PGB983097 PPV983097:PPX983097 PZR983097:PZT983097 QJN983097:QJP983097 QTJ983097:QTL983097 RDF983097:RDH983097 RNB983097:RND983097 RWX983097:RWZ983097 SGT983097:SGV983097 SQP983097:SQR983097 TAL983097:TAN983097 TKH983097:TKJ983097 TUD983097:TUF983097 UDZ983097:UEB983097 UNV983097:UNX983097 UXR983097:UXT983097 VHN983097:VHP983097 VRJ983097:VRL983097 WBF983097:WBH983097 WLB983097:WLD983097 WUX983097:WUZ983097 IL52:IN52 SH52:SJ52 ACD52:ACF52 ALZ52:AMB52 AVV52:AVX52 BFR52:BFT52 BPN52:BPP52 BZJ52:BZL52 CJF52:CJH52 CTB52:CTD52 DCX52:DCZ52 DMT52:DMV52 DWP52:DWR52 EGL52:EGN52 EQH52:EQJ52 FAD52:FAF52 FJZ52:FKB52 FTV52:FTX52 GDR52:GDT52 GNN52:GNP52 GXJ52:GXL52 HHF52:HHH52 HRB52:HRD52 IAX52:IAZ52 IKT52:IKV52 IUP52:IUR52 JEL52:JEN52 JOH52:JOJ52 JYD52:JYF52 KHZ52:KIB52 KRV52:KRX52 LBR52:LBT52 LLN52:LLP52 LVJ52:LVL52 MFF52:MFH52 MPB52:MPD52 MYX52:MYZ52 NIT52:NIV52 NSP52:NSR52 OCL52:OCN52 OMH52:OMJ52 OWD52:OWF52 PFZ52:PGB52 PPV52:PPX52 PZR52:PZT52 QJN52:QJP52 QTJ52:QTL52 RDF52:RDH52 RNB52:RND52 RWX52:RWZ52 SGT52:SGV52 SQP52:SQR52 TAL52:TAN52 TKH52:TKJ52 TUD52:TUF52 UDZ52:UEB52 UNV52:UNX52 UXR52:UXT52 VHN52:VHP52 VRJ52:VRL52 WBF52:WBH52 WLB52:WLD52 WUX52:WUZ52 IL65583:IN65583 SH65583:SJ65583 ACD65583:ACF65583 ALZ65583:AMB65583 AVV65583:AVX65583 BFR65583:BFT65583 BPN65583:BPP65583 BZJ65583:BZL65583 CJF65583:CJH65583 CTB65583:CTD65583 DCX65583:DCZ65583 DMT65583:DMV65583 DWP65583:DWR65583 EGL65583:EGN65583 EQH65583:EQJ65583 FAD65583:FAF65583 FJZ65583:FKB65583 FTV65583:FTX65583 GDR65583:GDT65583 GNN65583:GNP65583 GXJ65583:GXL65583 HHF65583:HHH65583 HRB65583:HRD65583 IAX65583:IAZ65583 IKT65583:IKV65583 IUP65583:IUR65583 JEL65583:JEN65583 JOH65583:JOJ65583 JYD65583:JYF65583 KHZ65583:KIB65583 KRV65583:KRX65583 LBR65583:LBT65583 LLN65583:LLP65583 LVJ65583:LVL65583 MFF65583:MFH65583 MPB65583:MPD65583 MYX65583:MYZ65583 NIT65583:NIV65583 NSP65583:NSR65583 OCL65583:OCN65583 OMH65583:OMJ65583 OWD65583:OWF65583 PFZ65583:PGB65583 PPV65583:PPX65583 PZR65583:PZT65583 QJN65583:QJP65583 QTJ65583:QTL65583 RDF65583:RDH65583 RNB65583:RND65583 RWX65583:RWZ65583 SGT65583:SGV65583 SQP65583:SQR65583 TAL65583:TAN65583 TKH65583:TKJ65583 TUD65583:TUF65583 UDZ65583:UEB65583 UNV65583:UNX65583 UXR65583:UXT65583 VHN65583:VHP65583 VRJ65583:VRL65583 WBF65583:WBH65583 WLB65583:WLD65583 WUX65583:WUZ65583 IL131119:IN131119 SH131119:SJ131119 ACD131119:ACF131119 ALZ131119:AMB131119 AVV131119:AVX131119 BFR131119:BFT131119 BPN131119:BPP131119 BZJ131119:BZL131119 CJF131119:CJH131119 CTB131119:CTD131119 DCX131119:DCZ131119 DMT131119:DMV131119 DWP131119:DWR131119 EGL131119:EGN131119 EQH131119:EQJ131119 FAD131119:FAF131119 FJZ131119:FKB131119 FTV131119:FTX131119 GDR131119:GDT131119 GNN131119:GNP131119 GXJ131119:GXL131119 HHF131119:HHH131119 HRB131119:HRD131119 IAX131119:IAZ131119 IKT131119:IKV131119 IUP131119:IUR131119 JEL131119:JEN131119 JOH131119:JOJ131119 JYD131119:JYF131119 KHZ131119:KIB131119 KRV131119:KRX131119 LBR131119:LBT131119 LLN131119:LLP131119 LVJ131119:LVL131119 MFF131119:MFH131119 MPB131119:MPD131119 MYX131119:MYZ131119 NIT131119:NIV131119 NSP131119:NSR131119 OCL131119:OCN131119 OMH131119:OMJ131119 OWD131119:OWF131119 PFZ131119:PGB131119 PPV131119:PPX131119 PZR131119:PZT131119 QJN131119:QJP131119 QTJ131119:QTL131119 RDF131119:RDH131119 RNB131119:RND131119 RWX131119:RWZ131119 SGT131119:SGV131119 SQP131119:SQR131119 TAL131119:TAN131119 TKH131119:TKJ131119 TUD131119:TUF131119 UDZ131119:UEB131119 UNV131119:UNX131119 UXR131119:UXT131119 VHN131119:VHP131119 VRJ131119:VRL131119 WBF131119:WBH131119 WLB131119:WLD131119 WUX131119:WUZ131119 IL196655:IN196655 SH196655:SJ196655 ACD196655:ACF196655 ALZ196655:AMB196655 AVV196655:AVX196655 BFR196655:BFT196655 BPN196655:BPP196655 BZJ196655:BZL196655 CJF196655:CJH196655 CTB196655:CTD196655 DCX196655:DCZ196655 DMT196655:DMV196655 DWP196655:DWR196655 EGL196655:EGN196655 EQH196655:EQJ196655 FAD196655:FAF196655 FJZ196655:FKB196655 FTV196655:FTX196655 GDR196655:GDT196655 GNN196655:GNP196655 GXJ196655:GXL196655 HHF196655:HHH196655 HRB196655:HRD196655 IAX196655:IAZ196655 IKT196655:IKV196655 IUP196655:IUR196655 JEL196655:JEN196655 JOH196655:JOJ196655 JYD196655:JYF196655 KHZ196655:KIB196655 KRV196655:KRX196655 LBR196655:LBT196655 LLN196655:LLP196655 LVJ196655:LVL196655 MFF196655:MFH196655 MPB196655:MPD196655 MYX196655:MYZ196655 NIT196655:NIV196655 NSP196655:NSR196655 OCL196655:OCN196655 OMH196655:OMJ196655 OWD196655:OWF196655 PFZ196655:PGB196655 PPV196655:PPX196655 PZR196655:PZT196655 QJN196655:QJP196655 QTJ196655:QTL196655 RDF196655:RDH196655 RNB196655:RND196655 RWX196655:RWZ196655 SGT196655:SGV196655 SQP196655:SQR196655 TAL196655:TAN196655 TKH196655:TKJ196655 TUD196655:TUF196655 UDZ196655:UEB196655 UNV196655:UNX196655 UXR196655:UXT196655 VHN196655:VHP196655 VRJ196655:VRL196655 WBF196655:WBH196655 WLB196655:WLD196655 WUX196655:WUZ196655 IL262191:IN262191 SH262191:SJ262191 ACD262191:ACF262191 ALZ262191:AMB262191 AVV262191:AVX262191 BFR262191:BFT262191 BPN262191:BPP262191 BZJ262191:BZL262191 CJF262191:CJH262191 CTB262191:CTD262191 DCX262191:DCZ262191 DMT262191:DMV262191 DWP262191:DWR262191 EGL262191:EGN262191 EQH262191:EQJ262191 FAD262191:FAF262191 FJZ262191:FKB262191 FTV262191:FTX262191 GDR262191:GDT262191 GNN262191:GNP262191 GXJ262191:GXL262191 HHF262191:HHH262191 HRB262191:HRD262191 IAX262191:IAZ262191 IKT262191:IKV262191 IUP262191:IUR262191 JEL262191:JEN262191 JOH262191:JOJ262191 JYD262191:JYF262191 KHZ262191:KIB262191 KRV262191:KRX262191 LBR262191:LBT262191 LLN262191:LLP262191 LVJ262191:LVL262191 MFF262191:MFH262191 MPB262191:MPD262191 MYX262191:MYZ262191 NIT262191:NIV262191 NSP262191:NSR262191 OCL262191:OCN262191 OMH262191:OMJ262191 OWD262191:OWF262191 PFZ262191:PGB262191 PPV262191:PPX262191 PZR262191:PZT262191 QJN262191:QJP262191 QTJ262191:QTL262191 RDF262191:RDH262191 RNB262191:RND262191 RWX262191:RWZ262191 SGT262191:SGV262191 SQP262191:SQR262191 TAL262191:TAN262191 TKH262191:TKJ262191 TUD262191:TUF262191 UDZ262191:UEB262191 UNV262191:UNX262191 UXR262191:UXT262191 VHN262191:VHP262191 VRJ262191:VRL262191 WBF262191:WBH262191 WLB262191:WLD262191 WUX262191:WUZ262191 IL327727:IN327727 SH327727:SJ327727 ACD327727:ACF327727 ALZ327727:AMB327727 AVV327727:AVX327727 BFR327727:BFT327727 BPN327727:BPP327727 BZJ327727:BZL327727 CJF327727:CJH327727 CTB327727:CTD327727 DCX327727:DCZ327727 DMT327727:DMV327727 DWP327727:DWR327727 EGL327727:EGN327727 EQH327727:EQJ327727 FAD327727:FAF327727 FJZ327727:FKB327727 FTV327727:FTX327727 GDR327727:GDT327727 GNN327727:GNP327727 GXJ327727:GXL327727 HHF327727:HHH327727 HRB327727:HRD327727 IAX327727:IAZ327727 IKT327727:IKV327727 IUP327727:IUR327727 JEL327727:JEN327727 JOH327727:JOJ327727 JYD327727:JYF327727 KHZ327727:KIB327727 KRV327727:KRX327727 LBR327727:LBT327727 LLN327727:LLP327727 LVJ327727:LVL327727 MFF327727:MFH327727 MPB327727:MPD327727 MYX327727:MYZ327727 NIT327727:NIV327727 NSP327727:NSR327727 OCL327727:OCN327727 OMH327727:OMJ327727 OWD327727:OWF327727 PFZ327727:PGB327727 PPV327727:PPX327727 PZR327727:PZT327727 QJN327727:QJP327727 QTJ327727:QTL327727 RDF327727:RDH327727 RNB327727:RND327727 RWX327727:RWZ327727 SGT327727:SGV327727 SQP327727:SQR327727 TAL327727:TAN327727 TKH327727:TKJ327727 TUD327727:TUF327727 UDZ327727:UEB327727 UNV327727:UNX327727 UXR327727:UXT327727 VHN327727:VHP327727 VRJ327727:VRL327727 WBF327727:WBH327727 WLB327727:WLD327727 WUX327727:WUZ327727 IL393263:IN393263 SH393263:SJ393263 ACD393263:ACF393263 ALZ393263:AMB393263 AVV393263:AVX393263 BFR393263:BFT393263 BPN393263:BPP393263 BZJ393263:BZL393263 CJF393263:CJH393263 CTB393263:CTD393263 DCX393263:DCZ393263 DMT393263:DMV393263 DWP393263:DWR393263 EGL393263:EGN393263 EQH393263:EQJ393263 FAD393263:FAF393263 FJZ393263:FKB393263 FTV393263:FTX393263 GDR393263:GDT393263 GNN393263:GNP393263 GXJ393263:GXL393263 HHF393263:HHH393263 HRB393263:HRD393263 IAX393263:IAZ393263 IKT393263:IKV393263 IUP393263:IUR393263 JEL393263:JEN393263 JOH393263:JOJ393263 JYD393263:JYF393263 KHZ393263:KIB393263 KRV393263:KRX393263 LBR393263:LBT393263 LLN393263:LLP393263 LVJ393263:LVL393263 MFF393263:MFH393263 MPB393263:MPD393263 MYX393263:MYZ393263 NIT393263:NIV393263 NSP393263:NSR393263 OCL393263:OCN393263 OMH393263:OMJ393263 OWD393263:OWF393263 PFZ393263:PGB393263 PPV393263:PPX393263 PZR393263:PZT393263 QJN393263:QJP393263 QTJ393263:QTL393263 RDF393263:RDH393263 RNB393263:RND393263 RWX393263:RWZ393263 SGT393263:SGV393263 SQP393263:SQR393263 TAL393263:TAN393263 TKH393263:TKJ393263 TUD393263:TUF393263 UDZ393263:UEB393263 UNV393263:UNX393263 UXR393263:UXT393263 VHN393263:VHP393263 VRJ393263:VRL393263 WBF393263:WBH393263 WLB393263:WLD393263 WUX393263:WUZ393263 IL458799:IN458799 SH458799:SJ458799 ACD458799:ACF458799 ALZ458799:AMB458799 AVV458799:AVX458799 BFR458799:BFT458799 BPN458799:BPP458799 BZJ458799:BZL458799 CJF458799:CJH458799 CTB458799:CTD458799 DCX458799:DCZ458799 DMT458799:DMV458799 DWP458799:DWR458799 EGL458799:EGN458799 EQH458799:EQJ458799 FAD458799:FAF458799 FJZ458799:FKB458799 FTV458799:FTX458799 GDR458799:GDT458799 GNN458799:GNP458799 GXJ458799:GXL458799 HHF458799:HHH458799 HRB458799:HRD458799 IAX458799:IAZ458799 IKT458799:IKV458799 IUP458799:IUR458799 JEL458799:JEN458799 JOH458799:JOJ458799 JYD458799:JYF458799 KHZ458799:KIB458799 KRV458799:KRX458799 LBR458799:LBT458799 LLN458799:LLP458799 LVJ458799:LVL458799 MFF458799:MFH458799 MPB458799:MPD458799 MYX458799:MYZ458799 NIT458799:NIV458799 NSP458799:NSR458799 OCL458799:OCN458799 OMH458799:OMJ458799 OWD458799:OWF458799 PFZ458799:PGB458799 PPV458799:PPX458799 PZR458799:PZT458799 QJN458799:QJP458799 QTJ458799:QTL458799 RDF458799:RDH458799 RNB458799:RND458799 RWX458799:RWZ458799 SGT458799:SGV458799 SQP458799:SQR458799 TAL458799:TAN458799 TKH458799:TKJ458799 TUD458799:TUF458799 UDZ458799:UEB458799 UNV458799:UNX458799 UXR458799:UXT458799 VHN458799:VHP458799 VRJ458799:VRL458799 WBF458799:WBH458799 WLB458799:WLD458799 WUX458799:WUZ458799 IL524335:IN524335 SH524335:SJ524335 ACD524335:ACF524335 ALZ524335:AMB524335 AVV524335:AVX524335 BFR524335:BFT524335 BPN524335:BPP524335 BZJ524335:BZL524335 CJF524335:CJH524335 CTB524335:CTD524335 DCX524335:DCZ524335 DMT524335:DMV524335 DWP524335:DWR524335 EGL524335:EGN524335 EQH524335:EQJ524335 FAD524335:FAF524335 FJZ524335:FKB524335 FTV524335:FTX524335 GDR524335:GDT524335 GNN524335:GNP524335 GXJ524335:GXL524335 HHF524335:HHH524335 HRB524335:HRD524335 IAX524335:IAZ524335 IKT524335:IKV524335 IUP524335:IUR524335 JEL524335:JEN524335 JOH524335:JOJ524335 JYD524335:JYF524335 KHZ524335:KIB524335 KRV524335:KRX524335 LBR524335:LBT524335 LLN524335:LLP524335 LVJ524335:LVL524335 MFF524335:MFH524335 MPB524335:MPD524335 MYX524335:MYZ524335 NIT524335:NIV524335 NSP524335:NSR524335 OCL524335:OCN524335 OMH524335:OMJ524335 OWD524335:OWF524335 PFZ524335:PGB524335 PPV524335:PPX524335 PZR524335:PZT524335 QJN524335:QJP524335 QTJ524335:QTL524335 RDF524335:RDH524335 RNB524335:RND524335 RWX524335:RWZ524335 SGT524335:SGV524335 SQP524335:SQR524335 TAL524335:TAN524335 TKH524335:TKJ524335 TUD524335:TUF524335 UDZ524335:UEB524335 UNV524335:UNX524335 UXR524335:UXT524335 VHN524335:VHP524335 VRJ524335:VRL524335 WBF524335:WBH524335 WLB524335:WLD524335 WUX524335:WUZ524335 IL589871:IN589871 SH589871:SJ589871 ACD589871:ACF589871 ALZ589871:AMB589871 AVV589871:AVX589871 BFR589871:BFT589871 BPN589871:BPP589871 BZJ589871:BZL589871 CJF589871:CJH589871 CTB589871:CTD589871 DCX589871:DCZ589871 DMT589871:DMV589871 DWP589871:DWR589871 EGL589871:EGN589871 EQH589871:EQJ589871 FAD589871:FAF589871 FJZ589871:FKB589871 FTV589871:FTX589871 GDR589871:GDT589871 GNN589871:GNP589871 GXJ589871:GXL589871 HHF589871:HHH589871 HRB589871:HRD589871 IAX589871:IAZ589871 IKT589871:IKV589871 IUP589871:IUR589871 JEL589871:JEN589871 JOH589871:JOJ589871 JYD589871:JYF589871 KHZ589871:KIB589871 KRV589871:KRX589871 LBR589871:LBT589871 LLN589871:LLP589871 LVJ589871:LVL589871 MFF589871:MFH589871 MPB589871:MPD589871 MYX589871:MYZ589871 NIT589871:NIV589871 NSP589871:NSR589871 OCL589871:OCN589871 OMH589871:OMJ589871 OWD589871:OWF589871 PFZ589871:PGB589871 PPV589871:PPX589871 PZR589871:PZT589871 QJN589871:QJP589871 QTJ589871:QTL589871 RDF589871:RDH589871 RNB589871:RND589871 RWX589871:RWZ589871 SGT589871:SGV589871 SQP589871:SQR589871 TAL589871:TAN589871 TKH589871:TKJ589871 TUD589871:TUF589871 UDZ589871:UEB589871 UNV589871:UNX589871 UXR589871:UXT589871 VHN589871:VHP589871 VRJ589871:VRL589871 WBF589871:WBH589871 WLB589871:WLD589871 WUX589871:WUZ589871 IL655407:IN655407 SH655407:SJ655407 ACD655407:ACF655407 ALZ655407:AMB655407 AVV655407:AVX655407 BFR655407:BFT655407 BPN655407:BPP655407 BZJ655407:BZL655407 CJF655407:CJH655407 CTB655407:CTD655407 DCX655407:DCZ655407 DMT655407:DMV655407 DWP655407:DWR655407 EGL655407:EGN655407 EQH655407:EQJ655407 FAD655407:FAF655407 FJZ655407:FKB655407 FTV655407:FTX655407 GDR655407:GDT655407 GNN655407:GNP655407 GXJ655407:GXL655407 HHF655407:HHH655407 HRB655407:HRD655407 IAX655407:IAZ655407 IKT655407:IKV655407 IUP655407:IUR655407 JEL655407:JEN655407 JOH655407:JOJ655407 JYD655407:JYF655407 KHZ655407:KIB655407 KRV655407:KRX655407 LBR655407:LBT655407 LLN655407:LLP655407 LVJ655407:LVL655407 MFF655407:MFH655407 MPB655407:MPD655407 MYX655407:MYZ655407 NIT655407:NIV655407 NSP655407:NSR655407 OCL655407:OCN655407 OMH655407:OMJ655407 OWD655407:OWF655407 PFZ655407:PGB655407 PPV655407:PPX655407 PZR655407:PZT655407 QJN655407:QJP655407 QTJ655407:QTL655407 RDF655407:RDH655407 RNB655407:RND655407 RWX655407:RWZ655407 SGT655407:SGV655407 SQP655407:SQR655407 TAL655407:TAN655407 TKH655407:TKJ655407 TUD655407:TUF655407 UDZ655407:UEB655407 UNV655407:UNX655407 UXR655407:UXT655407 VHN655407:VHP655407 VRJ655407:VRL655407 WBF655407:WBH655407 WLB655407:WLD655407 WUX655407:WUZ655407 IL720943:IN720943 SH720943:SJ720943 ACD720943:ACF720943 ALZ720943:AMB720943 AVV720943:AVX720943 BFR720943:BFT720943 BPN720943:BPP720943 BZJ720943:BZL720943 CJF720943:CJH720943 CTB720943:CTD720943 DCX720943:DCZ720943 DMT720943:DMV720943 DWP720943:DWR720943 EGL720943:EGN720943 EQH720943:EQJ720943 FAD720943:FAF720943 FJZ720943:FKB720943 FTV720943:FTX720943 GDR720943:GDT720943 GNN720943:GNP720943 GXJ720943:GXL720943 HHF720943:HHH720943 HRB720943:HRD720943 IAX720943:IAZ720943 IKT720943:IKV720943 IUP720943:IUR720943 JEL720943:JEN720943 JOH720943:JOJ720943 JYD720943:JYF720943 KHZ720943:KIB720943 KRV720943:KRX720943 LBR720943:LBT720943 LLN720943:LLP720943 LVJ720943:LVL720943 MFF720943:MFH720943 MPB720943:MPD720943 MYX720943:MYZ720943 NIT720943:NIV720943 NSP720943:NSR720943 OCL720943:OCN720943 OMH720943:OMJ720943 OWD720943:OWF720943 PFZ720943:PGB720943 PPV720943:PPX720943 PZR720943:PZT720943 QJN720943:QJP720943 QTJ720943:QTL720943 RDF720943:RDH720943 RNB720943:RND720943 RWX720943:RWZ720943 SGT720943:SGV720943 SQP720943:SQR720943 TAL720943:TAN720943 TKH720943:TKJ720943 TUD720943:TUF720943 UDZ720943:UEB720943 UNV720943:UNX720943 UXR720943:UXT720943 VHN720943:VHP720943 VRJ720943:VRL720943 WBF720943:WBH720943 WLB720943:WLD720943 WUX720943:WUZ720943 IL786479:IN786479 SH786479:SJ786479 ACD786479:ACF786479 ALZ786479:AMB786479 AVV786479:AVX786479 BFR786479:BFT786479 BPN786479:BPP786479 BZJ786479:BZL786479 CJF786479:CJH786479 CTB786479:CTD786479 DCX786479:DCZ786479 DMT786479:DMV786479 DWP786479:DWR786479 EGL786479:EGN786479 EQH786479:EQJ786479 FAD786479:FAF786479 FJZ786479:FKB786479 FTV786479:FTX786479 GDR786479:GDT786479 GNN786479:GNP786479 GXJ786479:GXL786479 HHF786479:HHH786479 HRB786479:HRD786479 IAX786479:IAZ786479 IKT786479:IKV786479 IUP786479:IUR786479 JEL786479:JEN786479 JOH786479:JOJ786479 JYD786479:JYF786479 KHZ786479:KIB786479 KRV786479:KRX786479 LBR786479:LBT786479 LLN786479:LLP786479 LVJ786479:LVL786479 MFF786479:MFH786479 MPB786479:MPD786479 MYX786479:MYZ786479 NIT786479:NIV786479 NSP786479:NSR786479 OCL786479:OCN786479 OMH786479:OMJ786479 OWD786479:OWF786479 PFZ786479:PGB786479 PPV786479:PPX786479 PZR786479:PZT786479 QJN786479:QJP786479 QTJ786479:QTL786479 RDF786479:RDH786479 RNB786479:RND786479 RWX786479:RWZ786479 SGT786479:SGV786479 SQP786479:SQR786479 TAL786479:TAN786479 TKH786479:TKJ786479 TUD786479:TUF786479 UDZ786479:UEB786479 UNV786479:UNX786479 UXR786479:UXT786479 VHN786479:VHP786479 VRJ786479:VRL786479 WBF786479:WBH786479 WLB786479:WLD786479 WUX786479:WUZ786479 IL852015:IN852015 SH852015:SJ852015 ACD852015:ACF852015 ALZ852015:AMB852015 AVV852015:AVX852015 BFR852015:BFT852015 BPN852015:BPP852015 BZJ852015:BZL852015 CJF852015:CJH852015 CTB852015:CTD852015 DCX852015:DCZ852015 DMT852015:DMV852015 DWP852015:DWR852015 EGL852015:EGN852015 EQH852015:EQJ852015 FAD852015:FAF852015 FJZ852015:FKB852015 FTV852015:FTX852015 GDR852015:GDT852015 GNN852015:GNP852015 GXJ852015:GXL852015 HHF852015:HHH852015 HRB852015:HRD852015 IAX852015:IAZ852015 IKT852015:IKV852015 IUP852015:IUR852015 JEL852015:JEN852015 JOH852015:JOJ852015 JYD852015:JYF852015 KHZ852015:KIB852015 KRV852015:KRX852015 LBR852015:LBT852015 LLN852015:LLP852015 LVJ852015:LVL852015 MFF852015:MFH852015 MPB852015:MPD852015 MYX852015:MYZ852015 NIT852015:NIV852015 NSP852015:NSR852015 OCL852015:OCN852015 OMH852015:OMJ852015 OWD852015:OWF852015 PFZ852015:PGB852015 PPV852015:PPX852015 PZR852015:PZT852015 QJN852015:QJP852015 QTJ852015:QTL852015 RDF852015:RDH852015 RNB852015:RND852015 RWX852015:RWZ852015 SGT852015:SGV852015 SQP852015:SQR852015 TAL852015:TAN852015 TKH852015:TKJ852015 TUD852015:TUF852015 UDZ852015:UEB852015 UNV852015:UNX852015 UXR852015:UXT852015 VHN852015:VHP852015 VRJ852015:VRL852015 WBF852015:WBH852015 WLB852015:WLD852015 WUX852015:WUZ852015 IL917551:IN917551 SH917551:SJ917551 ACD917551:ACF917551 ALZ917551:AMB917551 AVV917551:AVX917551 BFR917551:BFT917551 BPN917551:BPP917551 BZJ917551:BZL917551 CJF917551:CJH917551 CTB917551:CTD917551 DCX917551:DCZ917551 DMT917551:DMV917551 DWP917551:DWR917551 EGL917551:EGN917551 EQH917551:EQJ917551 FAD917551:FAF917551 FJZ917551:FKB917551 FTV917551:FTX917551 GDR917551:GDT917551 GNN917551:GNP917551 GXJ917551:GXL917551 HHF917551:HHH917551 HRB917551:HRD917551 IAX917551:IAZ917551 IKT917551:IKV917551 IUP917551:IUR917551 JEL917551:JEN917551 JOH917551:JOJ917551 JYD917551:JYF917551 KHZ917551:KIB917551 KRV917551:KRX917551 LBR917551:LBT917551 LLN917551:LLP917551 LVJ917551:LVL917551 MFF917551:MFH917551 MPB917551:MPD917551 MYX917551:MYZ917551 NIT917551:NIV917551 NSP917551:NSR917551 OCL917551:OCN917551 OMH917551:OMJ917551 OWD917551:OWF917551 PFZ917551:PGB917551 PPV917551:PPX917551 PZR917551:PZT917551 QJN917551:QJP917551 QTJ917551:QTL917551 RDF917551:RDH917551 RNB917551:RND917551 RWX917551:RWZ917551 SGT917551:SGV917551 SQP917551:SQR917551 TAL917551:TAN917551 TKH917551:TKJ917551 TUD917551:TUF917551 UDZ917551:UEB917551 UNV917551:UNX917551 UXR917551:UXT917551 VHN917551:VHP917551 VRJ917551:VRL917551 WBF917551:WBH917551 WLB917551:WLD917551 WUX917551:WUZ917551 IL983087:IN983087 SH983087:SJ983087 ACD983087:ACF983087 ALZ983087:AMB983087 AVV983087:AVX983087 BFR983087:BFT983087 BPN983087:BPP983087 BZJ983087:BZL983087 CJF983087:CJH983087 CTB983087:CTD983087 DCX983087:DCZ983087 DMT983087:DMV983087 DWP983087:DWR983087 EGL983087:EGN983087 EQH983087:EQJ983087 FAD983087:FAF983087 FJZ983087:FKB983087 FTV983087:FTX983087 GDR983087:GDT983087 GNN983087:GNP983087 GXJ983087:GXL983087 HHF983087:HHH983087 HRB983087:HRD983087 IAX983087:IAZ983087 IKT983087:IKV983087 IUP983087:IUR983087 JEL983087:JEN983087 JOH983087:JOJ983087 JYD983087:JYF983087 KHZ983087:KIB983087 KRV983087:KRX983087 LBR983087:LBT983087 LLN983087:LLP983087 LVJ983087:LVL983087 MFF983087:MFH983087 MPB983087:MPD983087 MYX983087:MYZ983087 NIT983087:NIV983087 NSP983087:NSR983087 OCL983087:OCN983087 OMH983087:OMJ983087 OWD983087:OWF983087 PFZ983087:PGB983087 PPV983087:PPX983087 PZR983087:PZT983087 QJN983087:QJP983087 QTJ983087:QTL983087 RDF983087:RDH983087 RNB983087:RND983087 RWX983087:RWZ983087 SGT983087:SGV983087 SQP983087:SQR983087 TAL983087:TAN983087 TKH983087:TKJ983087 TUD983087:TUF983087 UDZ983087:UEB983087 UNV983087:UNX983087 UXR983087:UXT983087 VHN983087:VHP983087 VRJ983087:VRL983087 WBF983087:WBH983087 WLB983087:WLD983087 WUX983087:WUZ983087 IL58:IN58 SH58:SJ58 ACD58:ACF58 ALZ58:AMB58 AVV58:AVX58 BFR58:BFT58 BPN58:BPP58 BZJ58:BZL58 CJF58:CJH58 CTB58:CTD58 DCX58:DCZ58 DMT58:DMV58 DWP58:DWR58 EGL58:EGN58 EQH58:EQJ58 FAD58:FAF58 FJZ58:FKB58 FTV58:FTX58 GDR58:GDT58 GNN58:GNP58 GXJ58:GXL58 HHF58:HHH58 HRB58:HRD58 IAX58:IAZ58 IKT58:IKV58 IUP58:IUR58 JEL58:JEN58 JOH58:JOJ58 JYD58:JYF58 KHZ58:KIB58 KRV58:KRX58 LBR58:LBT58 LLN58:LLP58 LVJ58:LVL58 MFF58:MFH58 MPB58:MPD58 MYX58:MYZ58 NIT58:NIV58 NSP58:NSR58 OCL58:OCN58 OMH58:OMJ58 OWD58:OWF58 PFZ58:PGB58 PPV58:PPX58 PZR58:PZT58 QJN58:QJP58 QTJ58:QTL58 RDF58:RDH58 RNB58:RND58 RWX58:RWZ58 SGT58:SGV58 SQP58:SQR58 TAL58:TAN58 TKH58:TKJ58 TUD58:TUF58 UDZ58:UEB58 UNV58:UNX58 UXR58:UXT58 VHN58:VHP58 VRJ58:VRL58 WBF58:WBH58 WLB58:WLD58 WUX58:WUZ58 IL65589:IN65589 SH65589:SJ65589 ACD65589:ACF65589 ALZ65589:AMB65589 AVV65589:AVX65589 BFR65589:BFT65589 BPN65589:BPP65589 BZJ65589:BZL65589 CJF65589:CJH65589 CTB65589:CTD65589 DCX65589:DCZ65589 DMT65589:DMV65589 DWP65589:DWR65589 EGL65589:EGN65589 EQH65589:EQJ65589 FAD65589:FAF65589 FJZ65589:FKB65589 FTV65589:FTX65589 GDR65589:GDT65589 GNN65589:GNP65589 GXJ65589:GXL65589 HHF65589:HHH65589 HRB65589:HRD65589 IAX65589:IAZ65589 IKT65589:IKV65589 IUP65589:IUR65589 JEL65589:JEN65589 JOH65589:JOJ65589 JYD65589:JYF65589 KHZ65589:KIB65589 KRV65589:KRX65589 LBR65589:LBT65589 LLN65589:LLP65589 LVJ65589:LVL65589 MFF65589:MFH65589 MPB65589:MPD65589 MYX65589:MYZ65589 NIT65589:NIV65589 NSP65589:NSR65589 OCL65589:OCN65589 OMH65589:OMJ65589 OWD65589:OWF65589 PFZ65589:PGB65589 PPV65589:PPX65589 PZR65589:PZT65589 QJN65589:QJP65589 QTJ65589:QTL65589 RDF65589:RDH65589 RNB65589:RND65589 RWX65589:RWZ65589 SGT65589:SGV65589 SQP65589:SQR65589 TAL65589:TAN65589 TKH65589:TKJ65589 TUD65589:TUF65589 UDZ65589:UEB65589 UNV65589:UNX65589 UXR65589:UXT65589 VHN65589:VHP65589 VRJ65589:VRL65589 WBF65589:WBH65589 WLB65589:WLD65589 WUX65589:WUZ65589 IL131125:IN131125 SH131125:SJ131125 ACD131125:ACF131125 ALZ131125:AMB131125 AVV131125:AVX131125 BFR131125:BFT131125 BPN131125:BPP131125 BZJ131125:BZL131125 CJF131125:CJH131125 CTB131125:CTD131125 DCX131125:DCZ131125 DMT131125:DMV131125 DWP131125:DWR131125 EGL131125:EGN131125 EQH131125:EQJ131125 FAD131125:FAF131125 FJZ131125:FKB131125 FTV131125:FTX131125 GDR131125:GDT131125 GNN131125:GNP131125 GXJ131125:GXL131125 HHF131125:HHH131125 HRB131125:HRD131125 IAX131125:IAZ131125 IKT131125:IKV131125 IUP131125:IUR131125 JEL131125:JEN131125 JOH131125:JOJ131125 JYD131125:JYF131125 KHZ131125:KIB131125 KRV131125:KRX131125 LBR131125:LBT131125 LLN131125:LLP131125 LVJ131125:LVL131125 MFF131125:MFH131125 MPB131125:MPD131125 MYX131125:MYZ131125 NIT131125:NIV131125 NSP131125:NSR131125 OCL131125:OCN131125 OMH131125:OMJ131125 OWD131125:OWF131125 PFZ131125:PGB131125 PPV131125:PPX131125 PZR131125:PZT131125 QJN131125:QJP131125 QTJ131125:QTL131125 RDF131125:RDH131125 RNB131125:RND131125 RWX131125:RWZ131125 SGT131125:SGV131125 SQP131125:SQR131125 TAL131125:TAN131125 TKH131125:TKJ131125 TUD131125:TUF131125 UDZ131125:UEB131125 UNV131125:UNX131125 UXR131125:UXT131125 VHN131125:VHP131125 VRJ131125:VRL131125 WBF131125:WBH131125 WLB131125:WLD131125 WUX131125:WUZ131125 IL196661:IN196661 SH196661:SJ196661 ACD196661:ACF196661 ALZ196661:AMB196661 AVV196661:AVX196661 BFR196661:BFT196661 BPN196661:BPP196661 BZJ196661:BZL196661 CJF196661:CJH196661 CTB196661:CTD196661 DCX196661:DCZ196661 DMT196661:DMV196661 DWP196661:DWR196661 EGL196661:EGN196661 EQH196661:EQJ196661 FAD196661:FAF196661 FJZ196661:FKB196661 FTV196661:FTX196661 GDR196661:GDT196661 GNN196661:GNP196661 GXJ196661:GXL196661 HHF196661:HHH196661 HRB196661:HRD196661 IAX196661:IAZ196661 IKT196661:IKV196661 IUP196661:IUR196661 JEL196661:JEN196661 JOH196661:JOJ196661 JYD196661:JYF196661 KHZ196661:KIB196661 KRV196661:KRX196661 LBR196661:LBT196661 LLN196661:LLP196661 LVJ196661:LVL196661 MFF196661:MFH196661 MPB196661:MPD196661 MYX196661:MYZ196661 NIT196661:NIV196661 NSP196661:NSR196661 OCL196661:OCN196661 OMH196661:OMJ196661 OWD196661:OWF196661 PFZ196661:PGB196661 PPV196661:PPX196661 PZR196661:PZT196661 QJN196661:QJP196661 QTJ196661:QTL196661 RDF196661:RDH196661 RNB196661:RND196661 RWX196661:RWZ196661 SGT196661:SGV196661 SQP196661:SQR196661 TAL196661:TAN196661 TKH196661:TKJ196661 TUD196661:TUF196661 UDZ196661:UEB196661 UNV196661:UNX196661 UXR196661:UXT196661 VHN196661:VHP196661 VRJ196661:VRL196661 WBF196661:WBH196661 WLB196661:WLD196661 WUX196661:WUZ196661 IL262197:IN262197 SH262197:SJ262197 ACD262197:ACF262197 ALZ262197:AMB262197 AVV262197:AVX262197 BFR262197:BFT262197 BPN262197:BPP262197 BZJ262197:BZL262197 CJF262197:CJH262197 CTB262197:CTD262197 DCX262197:DCZ262197 DMT262197:DMV262197 DWP262197:DWR262197 EGL262197:EGN262197 EQH262197:EQJ262197 FAD262197:FAF262197 FJZ262197:FKB262197 FTV262197:FTX262197 GDR262197:GDT262197 GNN262197:GNP262197 GXJ262197:GXL262197 HHF262197:HHH262197 HRB262197:HRD262197 IAX262197:IAZ262197 IKT262197:IKV262197 IUP262197:IUR262197 JEL262197:JEN262197 JOH262197:JOJ262197 JYD262197:JYF262197 KHZ262197:KIB262197 KRV262197:KRX262197 LBR262197:LBT262197 LLN262197:LLP262197 LVJ262197:LVL262197 MFF262197:MFH262197 MPB262197:MPD262197 MYX262197:MYZ262197 NIT262197:NIV262197 NSP262197:NSR262197 OCL262197:OCN262197 OMH262197:OMJ262197 OWD262197:OWF262197 PFZ262197:PGB262197 PPV262197:PPX262197 PZR262197:PZT262197 QJN262197:QJP262197 QTJ262197:QTL262197 RDF262197:RDH262197 RNB262197:RND262197 RWX262197:RWZ262197 SGT262197:SGV262197 SQP262197:SQR262197 TAL262197:TAN262197 TKH262197:TKJ262197 TUD262197:TUF262197 UDZ262197:UEB262197 UNV262197:UNX262197 UXR262197:UXT262197 VHN262197:VHP262197 VRJ262197:VRL262197 WBF262197:WBH262197 WLB262197:WLD262197 WUX262197:WUZ262197 IL327733:IN327733 SH327733:SJ327733 ACD327733:ACF327733 ALZ327733:AMB327733 AVV327733:AVX327733 BFR327733:BFT327733 BPN327733:BPP327733 BZJ327733:BZL327733 CJF327733:CJH327733 CTB327733:CTD327733 DCX327733:DCZ327733 DMT327733:DMV327733 DWP327733:DWR327733 EGL327733:EGN327733 EQH327733:EQJ327733 FAD327733:FAF327733 FJZ327733:FKB327733 FTV327733:FTX327733 GDR327733:GDT327733 GNN327733:GNP327733 GXJ327733:GXL327733 HHF327733:HHH327733 HRB327733:HRD327733 IAX327733:IAZ327733 IKT327733:IKV327733 IUP327733:IUR327733 JEL327733:JEN327733 JOH327733:JOJ327733 JYD327733:JYF327733 KHZ327733:KIB327733 KRV327733:KRX327733 LBR327733:LBT327733 LLN327733:LLP327733 LVJ327733:LVL327733 MFF327733:MFH327733 MPB327733:MPD327733 MYX327733:MYZ327733 NIT327733:NIV327733 NSP327733:NSR327733 OCL327733:OCN327733 OMH327733:OMJ327733 OWD327733:OWF327733 PFZ327733:PGB327733 PPV327733:PPX327733 PZR327733:PZT327733 QJN327733:QJP327733 QTJ327733:QTL327733 RDF327733:RDH327733 RNB327733:RND327733 RWX327733:RWZ327733 SGT327733:SGV327733 SQP327733:SQR327733 TAL327733:TAN327733 TKH327733:TKJ327733 TUD327733:TUF327733 UDZ327733:UEB327733 UNV327733:UNX327733 UXR327733:UXT327733 VHN327733:VHP327733 VRJ327733:VRL327733 WBF327733:WBH327733 WLB327733:WLD327733 WUX327733:WUZ327733 IL393269:IN393269 SH393269:SJ393269 ACD393269:ACF393269 ALZ393269:AMB393269 AVV393269:AVX393269 BFR393269:BFT393269 BPN393269:BPP393269 BZJ393269:BZL393269 CJF393269:CJH393269 CTB393269:CTD393269 DCX393269:DCZ393269 DMT393269:DMV393269 DWP393269:DWR393269 EGL393269:EGN393269 EQH393269:EQJ393269 FAD393269:FAF393269 FJZ393269:FKB393269 FTV393269:FTX393269 GDR393269:GDT393269 GNN393269:GNP393269 GXJ393269:GXL393269 HHF393269:HHH393269 HRB393269:HRD393269 IAX393269:IAZ393269 IKT393269:IKV393269 IUP393269:IUR393269 JEL393269:JEN393269 JOH393269:JOJ393269 JYD393269:JYF393269 KHZ393269:KIB393269 KRV393269:KRX393269 LBR393269:LBT393269 LLN393269:LLP393269 LVJ393269:LVL393269 MFF393269:MFH393269 MPB393269:MPD393269 MYX393269:MYZ393269 NIT393269:NIV393269 NSP393269:NSR393269 OCL393269:OCN393269 OMH393269:OMJ393269 OWD393269:OWF393269 PFZ393269:PGB393269 PPV393269:PPX393269 PZR393269:PZT393269 QJN393269:QJP393269 QTJ393269:QTL393269 RDF393269:RDH393269 RNB393269:RND393269 RWX393269:RWZ393269 SGT393269:SGV393269 SQP393269:SQR393269 TAL393269:TAN393269 TKH393269:TKJ393269 TUD393269:TUF393269 UDZ393269:UEB393269 UNV393269:UNX393269 UXR393269:UXT393269 VHN393269:VHP393269 VRJ393269:VRL393269 WBF393269:WBH393269 WLB393269:WLD393269 WUX393269:WUZ393269 IL458805:IN458805 SH458805:SJ458805 ACD458805:ACF458805 ALZ458805:AMB458805 AVV458805:AVX458805 BFR458805:BFT458805 BPN458805:BPP458805 BZJ458805:BZL458805 CJF458805:CJH458805 CTB458805:CTD458805 DCX458805:DCZ458805 DMT458805:DMV458805 DWP458805:DWR458805 EGL458805:EGN458805 EQH458805:EQJ458805 FAD458805:FAF458805 FJZ458805:FKB458805 FTV458805:FTX458805 GDR458805:GDT458805 GNN458805:GNP458805 GXJ458805:GXL458805 HHF458805:HHH458805 HRB458805:HRD458805 IAX458805:IAZ458805 IKT458805:IKV458805 IUP458805:IUR458805 JEL458805:JEN458805 JOH458805:JOJ458805 JYD458805:JYF458805 KHZ458805:KIB458805 KRV458805:KRX458805 LBR458805:LBT458805 LLN458805:LLP458805 LVJ458805:LVL458805 MFF458805:MFH458805 MPB458805:MPD458805 MYX458805:MYZ458805 NIT458805:NIV458805 NSP458805:NSR458805 OCL458805:OCN458805 OMH458805:OMJ458805 OWD458805:OWF458805 PFZ458805:PGB458805 PPV458805:PPX458805 PZR458805:PZT458805 QJN458805:QJP458805 QTJ458805:QTL458805 RDF458805:RDH458805 RNB458805:RND458805 RWX458805:RWZ458805 SGT458805:SGV458805 SQP458805:SQR458805 TAL458805:TAN458805 TKH458805:TKJ458805 TUD458805:TUF458805 UDZ458805:UEB458805 UNV458805:UNX458805 UXR458805:UXT458805 VHN458805:VHP458805 VRJ458805:VRL458805 WBF458805:WBH458805 WLB458805:WLD458805 WUX458805:WUZ458805 IL524341:IN524341 SH524341:SJ524341 ACD524341:ACF524341 ALZ524341:AMB524341 AVV524341:AVX524341 BFR524341:BFT524341 BPN524341:BPP524341 BZJ524341:BZL524341 CJF524341:CJH524341 CTB524341:CTD524341 DCX524341:DCZ524341 DMT524341:DMV524341 DWP524341:DWR524341 EGL524341:EGN524341 EQH524341:EQJ524341 FAD524341:FAF524341 FJZ524341:FKB524341 FTV524341:FTX524341 GDR524341:GDT524341 GNN524341:GNP524341 GXJ524341:GXL524341 HHF524341:HHH524341 HRB524341:HRD524341 IAX524341:IAZ524341 IKT524341:IKV524341 IUP524341:IUR524341 JEL524341:JEN524341 JOH524341:JOJ524341 JYD524341:JYF524341 KHZ524341:KIB524341 KRV524341:KRX524341 LBR524341:LBT524341 LLN524341:LLP524341 LVJ524341:LVL524341 MFF524341:MFH524341 MPB524341:MPD524341 MYX524341:MYZ524341 NIT524341:NIV524341 NSP524341:NSR524341 OCL524341:OCN524341 OMH524341:OMJ524341 OWD524341:OWF524341 PFZ524341:PGB524341 PPV524341:PPX524341 PZR524341:PZT524341 QJN524341:QJP524341 QTJ524341:QTL524341 RDF524341:RDH524341 RNB524341:RND524341 RWX524341:RWZ524341 SGT524341:SGV524341 SQP524341:SQR524341 TAL524341:TAN524341 TKH524341:TKJ524341 TUD524341:TUF524341 UDZ524341:UEB524341 UNV524341:UNX524341 UXR524341:UXT524341 VHN524341:VHP524341 VRJ524341:VRL524341 WBF524341:WBH524341 WLB524341:WLD524341 WUX524341:WUZ524341 IL589877:IN589877 SH589877:SJ589877 ACD589877:ACF589877 ALZ589877:AMB589877 AVV589877:AVX589877 BFR589877:BFT589877 BPN589877:BPP589877 BZJ589877:BZL589877 CJF589877:CJH589877 CTB589877:CTD589877 DCX589877:DCZ589877 DMT589877:DMV589877 DWP589877:DWR589877 EGL589877:EGN589877 EQH589877:EQJ589877 FAD589877:FAF589877 FJZ589877:FKB589877 FTV589877:FTX589877 GDR589877:GDT589877 GNN589877:GNP589877 GXJ589877:GXL589877 HHF589877:HHH589877 HRB589877:HRD589877 IAX589877:IAZ589877 IKT589877:IKV589877 IUP589877:IUR589877 JEL589877:JEN589877 JOH589877:JOJ589877 JYD589877:JYF589877 KHZ589877:KIB589877 KRV589877:KRX589877 LBR589877:LBT589877 LLN589877:LLP589877 LVJ589877:LVL589877 MFF589877:MFH589877 MPB589877:MPD589877 MYX589877:MYZ589877 NIT589877:NIV589877 NSP589877:NSR589877 OCL589877:OCN589877 OMH589877:OMJ589877 OWD589877:OWF589877 PFZ589877:PGB589877 PPV589877:PPX589877 PZR589877:PZT589877 QJN589877:QJP589877 QTJ589877:QTL589877 RDF589877:RDH589877 RNB589877:RND589877 RWX589877:RWZ589877 SGT589877:SGV589877 SQP589877:SQR589877 TAL589877:TAN589877 TKH589877:TKJ589877 TUD589877:TUF589877 UDZ589877:UEB589877 UNV589877:UNX589877 UXR589877:UXT589877 VHN589877:VHP589877 VRJ589877:VRL589877 WBF589877:WBH589877 WLB589877:WLD589877 WUX589877:WUZ589877 IL655413:IN655413 SH655413:SJ655413 ACD655413:ACF655413 ALZ655413:AMB655413 AVV655413:AVX655413 BFR655413:BFT655413 BPN655413:BPP655413 BZJ655413:BZL655413 CJF655413:CJH655413 CTB655413:CTD655413 DCX655413:DCZ655413 DMT655413:DMV655413 DWP655413:DWR655413 EGL655413:EGN655413 EQH655413:EQJ655413 FAD655413:FAF655413 FJZ655413:FKB655413 FTV655413:FTX655413 GDR655413:GDT655413 GNN655413:GNP655413 GXJ655413:GXL655413 HHF655413:HHH655413 HRB655413:HRD655413 IAX655413:IAZ655413 IKT655413:IKV655413 IUP655413:IUR655413 JEL655413:JEN655413 JOH655413:JOJ655413 JYD655413:JYF655413 KHZ655413:KIB655413 KRV655413:KRX655413 LBR655413:LBT655413 LLN655413:LLP655413 LVJ655413:LVL655413 MFF655413:MFH655413 MPB655413:MPD655413 MYX655413:MYZ655413 NIT655413:NIV655413 NSP655413:NSR655413 OCL655413:OCN655413 OMH655413:OMJ655413 OWD655413:OWF655413 PFZ655413:PGB655413 PPV655413:PPX655413 PZR655413:PZT655413 QJN655413:QJP655413 QTJ655413:QTL655413 RDF655413:RDH655413 RNB655413:RND655413 RWX655413:RWZ655413 SGT655413:SGV655413 SQP655413:SQR655413 TAL655413:TAN655413 TKH655413:TKJ655413 TUD655413:TUF655413 UDZ655413:UEB655413 UNV655413:UNX655413 UXR655413:UXT655413 VHN655413:VHP655413 VRJ655413:VRL655413 WBF655413:WBH655413 WLB655413:WLD655413 WUX655413:WUZ655413 IL720949:IN720949 SH720949:SJ720949 ACD720949:ACF720949 ALZ720949:AMB720949 AVV720949:AVX720949 BFR720949:BFT720949 BPN720949:BPP720949 BZJ720949:BZL720949 CJF720949:CJH720949 CTB720949:CTD720949 DCX720949:DCZ720949 DMT720949:DMV720949 DWP720949:DWR720949 EGL720949:EGN720949 EQH720949:EQJ720949 FAD720949:FAF720949 FJZ720949:FKB720949 FTV720949:FTX720949 GDR720949:GDT720949 GNN720949:GNP720949 GXJ720949:GXL720949 HHF720949:HHH720949 HRB720949:HRD720949 IAX720949:IAZ720949 IKT720949:IKV720949 IUP720949:IUR720949 JEL720949:JEN720949 JOH720949:JOJ720949 JYD720949:JYF720949 KHZ720949:KIB720949 KRV720949:KRX720949 LBR720949:LBT720949 LLN720949:LLP720949 LVJ720949:LVL720949 MFF720949:MFH720949 MPB720949:MPD720949 MYX720949:MYZ720949 NIT720949:NIV720949 NSP720949:NSR720949 OCL720949:OCN720949 OMH720949:OMJ720949 OWD720949:OWF720949 PFZ720949:PGB720949 PPV720949:PPX720949 PZR720949:PZT720949 QJN720949:QJP720949 QTJ720949:QTL720949 RDF720949:RDH720949 RNB720949:RND720949 RWX720949:RWZ720949 SGT720949:SGV720949 SQP720949:SQR720949 TAL720949:TAN720949 TKH720949:TKJ720949 TUD720949:TUF720949 UDZ720949:UEB720949 UNV720949:UNX720949 UXR720949:UXT720949 VHN720949:VHP720949 VRJ720949:VRL720949 WBF720949:WBH720949 WLB720949:WLD720949 WUX720949:WUZ720949 IL786485:IN786485 SH786485:SJ786485 ACD786485:ACF786485 ALZ786485:AMB786485 AVV786485:AVX786485 BFR786485:BFT786485 BPN786485:BPP786485 BZJ786485:BZL786485 CJF786485:CJH786485 CTB786485:CTD786485 DCX786485:DCZ786485 DMT786485:DMV786485 DWP786485:DWR786485 EGL786485:EGN786485 EQH786485:EQJ786485 FAD786485:FAF786485 FJZ786485:FKB786485 FTV786485:FTX786485 GDR786485:GDT786485 GNN786485:GNP786485 GXJ786485:GXL786485 HHF786485:HHH786485 HRB786485:HRD786485 IAX786485:IAZ786485 IKT786485:IKV786485 IUP786485:IUR786485 JEL786485:JEN786485 JOH786485:JOJ786485 JYD786485:JYF786485 KHZ786485:KIB786485 KRV786485:KRX786485 LBR786485:LBT786485 LLN786485:LLP786485 LVJ786485:LVL786485 MFF786485:MFH786485 MPB786485:MPD786485 MYX786485:MYZ786485 NIT786485:NIV786485 NSP786485:NSR786485 OCL786485:OCN786485 OMH786485:OMJ786485 OWD786485:OWF786485 PFZ786485:PGB786485 PPV786485:PPX786485 PZR786485:PZT786485 QJN786485:QJP786485 QTJ786485:QTL786485 RDF786485:RDH786485 RNB786485:RND786485 RWX786485:RWZ786485 SGT786485:SGV786485 SQP786485:SQR786485 TAL786485:TAN786485 TKH786485:TKJ786485 TUD786485:TUF786485 UDZ786485:UEB786485 UNV786485:UNX786485 UXR786485:UXT786485 VHN786485:VHP786485 VRJ786485:VRL786485 WBF786485:WBH786485 WLB786485:WLD786485 WUX786485:WUZ786485 IL852021:IN852021 SH852021:SJ852021 ACD852021:ACF852021 ALZ852021:AMB852021 AVV852021:AVX852021 BFR852021:BFT852021 BPN852021:BPP852021 BZJ852021:BZL852021 CJF852021:CJH852021 CTB852021:CTD852021 DCX852021:DCZ852021 DMT852021:DMV852021 DWP852021:DWR852021 EGL852021:EGN852021 EQH852021:EQJ852021 FAD852021:FAF852021 FJZ852021:FKB852021 FTV852021:FTX852021 GDR852021:GDT852021 GNN852021:GNP852021 GXJ852021:GXL852021 HHF852021:HHH852021 HRB852021:HRD852021 IAX852021:IAZ852021 IKT852021:IKV852021 IUP852021:IUR852021 JEL852021:JEN852021 JOH852021:JOJ852021 JYD852021:JYF852021 KHZ852021:KIB852021 KRV852021:KRX852021 LBR852021:LBT852021 LLN852021:LLP852021 LVJ852021:LVL852021 MFF852021:MFH852021 MPB852021:MPD852021 MYX852021:MYZ852021 NIT852021:NIV852021 NSP852021:NSR852021 OCL852021:OCN852021 OMH852021:OMJ852021 OWD852021:OWF852021 PFZ852021:PGB852021 PPV852021:PPX852021 PZR852021:PZT852021 QJN852021:QJP852021 QTJ852021:QTL852021 RDF852021:RDH852021 RNB852021:RND852021 RWX852021:RWZ852021 SGT852021:SGV852021 SQP852021:SQR852021 TAL852021:TAN852021 TKH852021:TKJ852021 TUD852021:TUF852021 UDZ852021:UEB852021 UNV852021:UNX852021 UXR852021:UXT852021 VHN852021:VHP852021 VRJ852021:VRL852021 WBF852021:WBH852021 WLB852021:WLD852021 WUX852021:WUZ852021 IL917557:IN917557 SH917557:SJ917557 ACD917557:ACF917557 ALZ917557:AMB917557 AVV917557:AVX917557 BFR917557:BFT917557 BPN917557:BPP917557 BZJ917557:BZL917557 CJF917557:CJH917557 CTB917557:CTD917557 DCX917557:DCZ917557 DMT917557:DMV917557 DWP917557:DWR917557 EGL917557:EGN917557 EQH917557:EQJ917557 FAD917557:FAF917557 FJZ917557:FKB917557 FTV917557:FTX917557 GDR917557:GDT917557 GNN917557:GNP917557 GXJ917557:GXL917557 HHF917557:HHH917557 HRB917557:HRD917557 IAX917557:IAZ917557 IKT917557:IKV917557 IUP917557:IUR917557 JEL917557:JEN917557 JOH917557:JOJ917557 JYD917557:JYF917557 KHZ917557:KIB917557 KRV917557:KRX917557 LBR917557:LBT917557 LLN917557:LLP917557 LVJ917557:LVL917557 MFF917557:MFH917557 MPB917557:MPD917557 MYX917557:MYZ917557 NIT917557:NIV917557 NSP917557:NSR917557 OCL917557:OCN917557 OMH917557:OMJ917557 OWD917557:OWF917557 PFZ917557:PGB917557 PPV917557:PPX917557 PZR917557:PZT917557 QJN917557:QJP917557 QTJ917557:QTL917557 RDF917557:RDH917557 RNB917557:RND917557 RWX917557:RWZ917557 SGT917557:SGV917557 SQP917557:SQR917557 TAL917557:TAN917557 TKH917557:TKJ917557 TUD917557:TUF917557 UDZ917557:UEB917557 UNV917557:UNX917557 UXR917557:UXT917557 VHN917557:VHP917557 VRJ917557:VRL917557 WBF917557:WBH917557 WLB917557:WLD917557 WUX917557:WUZ917557 IL983093:IN983093 SH983093:SJ983093 ACD983093:ACF983093 ALZ983093:AMB983093 AVV983093:AVX983093 BFR983093:BFT983093 BPN983093:BPP983093 BZJ983093:BZL983093 CJF983093:CJH983093 CTB983093:CTD983093 DCX983093:DCZ983093 DMT983093:DMV983093 DWP983093:DWR983093 EGL983093:EGN983093 EQH983093:EQJ983093 FAD983093:FAF983093 FJZ983093:FKB983093 FTV983093:FTX983093 GDR983093:GDT983093 GNN983093:GNP983093 GXJ983093:GXL983093 HHF983093:HHH983093 HRB983093:HRD983093 IAX983093:IAZ983093 IKT983093:IKV983093 IUP983093:IUR983093 JEL983093:JEN983093 JOH983093:JOJ983093 JYD983093:JYF983093 KHZ983093:KIB983093 KRV983093:KRX983093 LBR983093:LBT983093 LLN983093:LLP983093 LVJ983093:LVL983093 MFF983093:MFH983093 MPB983093:MPD983093 MYX983093:MYZ983093 NIT983093:NIV983093 NSP983093:NSR983093 OCL983093:OCN983093 OMH983093:OMJ983093 OWD983093:OWF983093 PFZ983093:PGB983093 PPV983093:PPX983093 PZR983093:PZT983093 QJN983093:QJP983093 QTJ983093:QTL983093 RDF983093:RDH983093 RNB983093:RND983093 RWX983093:RWZ983093 SGT983093:SGV983093 SQP983093:SQR983093 TAL983093:TAN983093 TKH983093:TKJ983093 TUD983093:TUF983093 UDZ983093:UEB983093 UNV983093:UNX983093 UXR983093:UXT983093 VHN983093:VHP983093 VRJ983093:VRL983093 WBF983093:WBH983093 WLB983093:WLD983093 WUX983093:WUZ983093 IL60:IN60 SH60:SJ60 ACD60:ACF60 ALZ60:AMB60 AVV60:AVX60 BFR60:BFT60 BPN60:BPP60 BZJ60:BZL60 CJF60:CJH60 CTB60:CTD60 DCX60:DCZ60 DMT60:DMV60 DWP60:DWR60 EGL60:EGN60 EQH60:EQJ60 FAD60:FAF60 FJZ60:FKB60 FTV60:FTX60 GDR60:GDT60 GNN60:GNP60 GXJ60:GXL60 HHF60:HHH60 HRB60:HRD60 IAX60:IAZ60 IKT60:IKV60 IUP60:IUR60 JEL60:JEN60 JOH60:JOJ60 JYD60:JYF60 KHZ60:KIB60 KRV60:KRX60 LBR60:LBT60 LLN60:LLP60 LVJ60:LVL60 MFF60:MFH60 MPB60:MPD60 MYX60:MYZ60 NIT60:NIV60 NSP60:NSR60 OCL60:OCN60 OMH60:OMJ60 OWD60:OWF60 PFZ60:PGB60 PPV60:PPX60 PZR60:PZT60 QJN60:QJP60 QTJ60:QTL60 RDF60:RDH60 RNB60:RND60 RWX60:RWZ60 SGT60:SGV60 SQP60:SQR60 TAL60:TAN60 TKH60:TKJ60 TUD60:TUF60 UDZ60:UEB60 UNV60:UNX60 UXR60:UXT60 VHN60:VHP60 VRJ60:VRL60 WBF60:WBH60 WLB60:WLD60 WUX60:WUZ60 IL65591:IN65591 SH65591:SJ65591 ACD65591:ACF65591 ALZ65591:AMB65591 AVV65591:AVX65591 BFR65591:BFT65591 BPN65591:BPP65591 BZJ65591:BZL65591 CJF65591:CJH65591 CTB65591:CTD65591 DCX65591:DCZ65591 DMT65591:DMV65591 DWP65591:DWR65591 EGL65591:EGN65591 EQH65591:EQJ65591 FAD65591:FAF65591 FJZ65591:FKB65591 FTV65591:FTX65591 GDR65591:GDT65591 GNN65591:GNP65591 GXJ65591:GXL65591 HHF65591:HHH65591 HRB65591:HRD65591 IAX65591:IAZ65591 IKT65591:IKV65591 IUP65591:IUR65591 JEL65591:JEN65591 JOH65591:JOJ65591 JYD65591:JYF65591 KHZ65591:KIB65591 KRV65591:KRX65591 LBR65591:LBT65591 LLN65591:LLP65591 LVJ65591:LVL65591 MFF65591:MFH65591 MPB65591:MPD65591 MYX65591:MYZ65591 NIT65591:NIV65591 NSP65591:NSR65591 OCL65591:OCN65591 OMH65591:OMJ65591 OWD65591:OWF65591 PFZ65591:PGB65591 PPV65591:PPX65591 PZR65591:PZT65591 QJN65591:QJP65591 QTJ65591:QTL65591 RDF65591:RDH65591 RNB65591:RND65591 RWX65591:RWZ65591 SGT65591:SGV65591 SQP65591:SQR65591 TAL65591:TAN65591 TKH65591:TKJ65591 TUD65591:TUF65591 UDZ65591:UEB65591 UNV65591:UNX65591 UXR65591:UXT65591 VHN65591:VHP65591 VRJ65591:VRL65591 WBF65591:WBH65591 WLB65591:WLD65591 WUX65591:WUZ65591 IL131127:IN131127 SH131127:SJ131127 ACD131127:ACF131127 ALZ131127:AMB131127 AVV131127:AVX131127 BFR131127:BFT131127 BPN131127:BPP131127 BZJ131127:BZL131127 CJF131127:CJH131127 CTB131127:CTD131127 DCX131127:DCZ131127 DMT131127:DMV131127 DWP131127:DWR131127 EGL131127:EGN131127 EQH131127:EQJ131127 FAD131127:FAF131127 FJZ131127:FKB131127 FTV131127:FTX131127 GDR131127:GDT131127 GNN131127:GNP131127 GXJ131127:GXL131127 HHF131127:HHH131127 HRB131127:HRD131127 IAX131127:IAZ131127 IKT131127:IKV131127 IUP131127:IUR131127 JEL131127:JEN131127 JOH131127:JOJ131127 JYD131127:JYF131127 KHZ131127:KIB131127 KRV131127:KRX131127 LBR131127:LBT131127 LLN131127:LLP131127 LVJ131127:LVL131127 MFF131127:MFH131127 MPB131127:MPD131127 MYX131127:MYZ131127 NIT131127:NIV131127 NSP131127:NSR131127 OCL131127:OCN131127 OMH131127:OMJ131127 OWD131127:OWF131127 PFZ131127:PGB131127 PPV131127:PPX131127 PZR131127:PZT131127 QJN131127:QJP131127 QTJ131127:QTL131127 RDF131127:RDH131127 RNB131127:RND131127 RWX131127:RWZ131127 SGT131127:SGV131127 SQP131127:SQR131127 TAL131127:TAN131127 TKH131127:TKJ131127 TUD131127:TUF131127 UDZ131127:UEB131127 UNV131127:UNX131127 UXR131127:UXT131127 VHN131127:VHP131127 VRJ131127:VRL131127 WBF131127:WBH131127 WLB131127:WLD131127 WUX131127:WUZ131127 IL196663:IN196663 SH196663:SJ196663 ACD196663:ACF196663 ALZ196663:AMB196663 AVV196663:AVX196663 BFR196663:BFT196663 BPN196663:BPP196663 BZJ196663:BZL196663 CJF196663:CJH196663 CTB196663:CTD196663 DCX196663:DCZ196663 DMT196663:DMV196663 DWP196663:DWR196663 EGL196663:EGN196663 EQH196663:EQJ196663 FAD196663:FAF196663 FJZ196663:FKB196663 FTV196663:FTX196663 GDR196663:GDT196663 GNN196663:GNP196663 GXJ196663:GXL196663 HHF196663:HHH196663 HRB196663:HRD196663 IAX196663:IAZ196663 IKT196663:IKV196663 IUP196663:IUR196663 JEL196663:JEN196663 JOH196663:JOJ196663 JYD196663:JYF196663 KHZ196663:KIB196663 KRV196663:KRX196663 LBR196663:LBT196663 LLN196663:LLP196663 LVJ196663:LVL196663 MFF196663:MFH196663 MPB196663:MPD196663 MYX196663:MYZ196663 NIT196663:NIV196663 NSP196663:NSR196663 OCL196663:OCN196663 OMH196663:OMJ196663 OWD196663:OWF196663 PFZ196663:PGB196663 PPV196663:PPX196663 PZR196663:PZT196663 QJN196663:QJP196663 QTJ196663:QTL196663 RDF196663:RDH196663 RNB196663:RND196663 RWX196663:RWZ196663 SGT196663:SGV196663 SQP196663:SQR196663 TAL196663:TAN196663 TKH196663:TKJ196663 TUD196663:TUF196663 UDZ196663:UEB196663 UNV196663:UNX196663 UXR196663:UXT196663 VHN196663:VHP196663 VRJ196663:VRL196663 WBF196663:WBH196663 WLB196663:WLD196663 WUX196663:WUZ196663 IL262199:IN262199 SH262199:SJ262199 ACD262199:ACF262199 ALZ262199:AMB262199 AVV262199:AVX262199 BFR262199:BFT262199 BPN262199:BPP262199 BZJ262199:BZL262199 CJF262199:CJH262199 CTB262199:CTD262199 DCX262199:DCZ262199 DMT262199:DMV262199 DWP262199:DWR262199 EGL262199:EGN262199 EQH262199:EQJ262199 FAD262199:FAF262199 FJZ262199:FKB262199 FTV262199:FTX262199 GDR262199:GDT262199 GNN262199:GNP262199 GXJ262199:GXL262199 HHF262199:HHH262199 HRB262199:HRD262199 IAX262199:IAZ262199 IKT262199:IKV262199 IUP262199:IUR262199 JEL262199:JEN262199 JOH262199:JOJ262199 JYD262199:JYF262199 KHZ262199:KIB262199 KRV262199:KRX262199 LBR262199:LBT262199 LLN262199:LLP262199 LVJ262199:LVL262199 MFF262199:MFH262199 MPB262199:MPD262199 MYX262199:MYZ262199 NIT262199:NIV262199 NSP262199:NSR262199 OCL262199:OCN262199 OMH262199:OMJ262199 OWD262199:OWF262199 PFZ262199:PGB262199 PPV262199:PPX262199 PZR262199:PZT262199 QJN262199:QJP262199 QTJ262199:QTL262199 RDF262199:RDH262199 RNB262199:RND262199 RWX262199:RWZ262199 SGT262199:SGV262199 SQP262199:SQR262199 TAL262199:TAN262199 TKH262199:TKJ262199 TUD262199:TUF262199 UDZ262199:UEB262199 UNV262199:UNX262199 UXR262199:UXT262199 VHN262199:VHP262199 VRJ262199:VRL262199 WBF262199:WBH262199 WLB262199:WLD262199 WUX262199:WUZ262199 IL327735:IN327735 SH327735:SJ327735 ACD327735:ACF327735 ALZ327735:AMB327735 AVV327735:AVX327735 BFR327735:BFT327735 BPN327735:BPP327735 BZJ327735:BZL327735 CJF327735:CJH327735 CTB327735:CTD327735 DCX327735:DCZ327735 DMT327735:DMV327735 DWP327735:DWR327735 EGL327735:EGN327735 EQH327735:EQJ327735 FAD327735:FAF327735 FJZ327735:FKB327735 FTV327735:FTX327735 GDR327735:GDT327735 GNN327735:GNP327735 GXJ327735:GXL327735 HHF327735:HHH327735 HRB327735:HRD327735 IAX327735:IAZ327735 IKT327735:IKV327735 IUP327735:IUR327735 JEL327735:JEN327735 JOH327735:JOJ327735 JYD327735:JYF327735 KHZ327735:KIB327735 KRV327735:KRX327735 LBR327735:LBT327735 LLN327735:LLP327735 LVJ327735:LVL327735 MFF327735:MFH327735 MPB327735:MPD327735 MYX327735:MYZ327735 NIT327735:NIV327735 NSP327735:NSR327735 OCL327735:OCN327735 OMH327735:OMJ327735 OWD327735:OWF327735 PFZ327735:PGB327735 PPV327735:PPX327735 PZR327735:PZT327735 QJN327735:QJP327735 QTJ327735:QTL327735 RDF327735:RDH327735 RNB327735:RND327735 RWX327735:RWZ327735 SGT327735:SGV327735 SQP327735:SQR327735 TAL327735:TAN327735 TKH327735:TKJ327735 TUD327735:TUF327735 UDZ327735:UEB327735 UNV327735:UNX327735 UXR327735:UXT327735 VHN327735:VHP327735 VRJ327735:VRL327735 WBF327735:WBH327735 WLB327735:WLD327735 WUX327735:WUZ327735 IL393271:IN393271 SH393271:SJ393271 ACD393271:ACF393271 ALZ393271:AMB393271 AVV393271:AVX393271 BFR393271:BFT393271 BPN393271:BPP393271 BZJ393271:BZL393271 CJF393271:CJH393271 CTB393271:CTD393271 DCX393271:DCZ393271 DMT393271:DMV393271 DWP393271:DWR393271 EGL393271:EGN393271 EQH393271:EQJ393271 FAD393271:FAF393271 FJZ393271:FKB393271 FTV393271:FTX393271 GDR393271:GDT393271 GNN393271:GNP393271 GXJ393271:GXL393271 HHF393271:HHH393271 HRB393271:HRD393271 IAX393271:IAZ393271 IKT393271:IKV393271 IUP393271:IUR393271 JEL393271:JEN393271 JOH393271:JOJ393271 JYD393271:JYF393271 KHZ393271:KIB393271 KRV393271:KRX393271 LBR393271:LBT393271 LLN393271:LLP393271 LVJ393271:LVL393271 MFF393271:MFH393271 MPB393271:MPD393271 MYX393271:MYZ393271 NIT393271:NIV393271 NSP393271:NSR393271 OCL393271:OCN393271 OMH393271:OMJ393271 OWD393271:OWF393271 PFZ393271:PGB393271 PPV393271:PPX393271 PZR393271:PZT393271 QJN393271:QJP393271 QTJ393271:QTL393271 RDF393271:RDH393271 RNB393271:RND393271 RWX393271:RWZ393271 SGT393271:SGV393271 SQP393271:SQR393271 TAL393271:TAN393271 TKH393271:TKJ393271 TUD393271:TUF393271 UDZ393271:UEB393271 UNV393271:UNX393271 UXR393271:UXT393271 VHN393271:VHP393271 VRJ393271:VRL393271 WBF393271:WBH393271 WLB393271:WLD393271 WUX393271:WUZ393271 IL458807:IN458807 SH458807:SJ458807 ACD458807:ACF458807 ALZ458807:AMB458807 AVV458807:AVX458807 BFR458807:BFT458807 BPN458807:BPP458807 BZJ458807:BZL458807 CJF458807:CJH458807 CTB458807:CTD458807 DCX458807:DCZ458807 DMT458807:DMV458807 DWP458807:DWR458807 EGL458807:EGN458807 EQH458807:EQJ458807 FAD458807:FAF458807 FJZ458807:FKB458807 FTV458807:FTX458807 GDR458807:GDT458807 GNN458807:GNP458807 GXJ458807:GXL458807 HHF458807:HHH458807 HRB458807:HRD458807 IAX458807:IAZ458807 IKT458807:IKV458807 IUP458807:IUR458807 JEL458807:JEN458807 JOH458807:JOJ458807 JYD458807:JYF458807 KHZ458807:KIB458807 KRV458807:KRX458807 LBR458807:LBT458807 LLN458807:LLP458807 LVJ458807:LVL458807 MFF458807:MFH458807 MPB458807:MPD458807 MYX458807:MYZ458807 NIT458807:NIV458807 NSP458807:NSR458807 OCL458807:OCN458807 OMH458807:OMJ458807 OWD458807:OWF458807 PFZ458807:PGB458807 PPV458807:PPX458807 PZR458807:PZT458807 QJN458807:QJP458807 QTJ458807:QTL458807 RDF458807:RDH458807 RNB458807:RND458807 RWX458807:RWZ458807 SGT458807:SGV458807 SQP458807:SQR458807 TAL458807:TAN458807 TKH458807:TKJ458807 TUD458807:TUF458807 UDZ458807:UEB458807 UNV458807:UNX458807 UXR458807:UXT458807 VHN458807:VHP458807 VRJ458807:VRL458807 WBF458807:WBH458807 WLB458807:WLD458807 WUX458807:WUZ458807 IL524343:IN524343 SH524343:SJ524343 ACD524343:ACF524343 ALZ524343:AMB524343 AVV524343:AVX524343 BFR524343:BFT524343 BPN524343:BPP524343 BZJ524343:BZL524343 CJF524343:CJH524343 CTB524343:CTD524343 DCX524343:DCZ524343 DMT524343:DMV524343 DWP524343:DWR524343 EGL524343:EGN524343 EQH524343:EQJ524343 FAD524343:FAF524343 FJZ524343:FKB524343 FTV524343:FTX524343 GDR524343:GDT524343 GNN524343:GNP524343 GXJ524343:GXL524343 HHF524343:HHH524343 HRB524343:HRD524343 IAX524343:IAZ524343 IKT524343:IKV524343 IUP524343:IUR524343 JEL524343:JEN524343 JOH524343:JOJ524343 JYD524343:JYF524343 KHZ524343:KIB524343 KRV524343:KRX524343 LBR524343:LBT524343 LLN524343:LLP524343 LVJ524343:LVL524343 MFF524343:MFH524343 MPB524343:MPD524343 MYX524343:MYZ524343 NIT524343:NIV524343 NSP524343:NSR524343 OCL524343:OCN524343 OMH524343:OMJ524343 OWD524343:OWF524343 PFZ524343:PGB524343 PPV524343:PPX524343 PZR524343:PZT524343 QJN524343:QJP524343 QTJ524343:QTL524343 RDF524343:RDH524343 RNB524343:RND524343 RWX524343:RWZ524343 SGT524343:SGV524343 SQP524343:SQR524343 TAL524343:TAN524343 TKH524343:TKJ524343 TUD524343:TUF524343 UDZ524343:UEB524343 UNV524343:UNX524343 UXR524343:UXT524343 VHN524343:VHP524343 VRJ524343:VRL524343 WBF524343:WBH524343 WLB524343:WLD524343 WUX524343:WUZ524343 IL589879:IN589879 SH589879:SJ589879 ACD589879:ACF589879 ALZ589879:AMB589879 AVV589879:AVX589879 BFR589879:BFT589879 BPN589879:BPP589879 BZJ589879:BZL589879 CJF589879:CJH589879 CTB589879:CTD589879 DCX589879:DCZ589879 DMT589879:DMV589879 DWP589879:DWR589879 EGL589879:EGN589879 EQH589879:EQJ589879 FAD589879:FAF589879 FJZ589879:FKB589879 FTV589879:FTX589879 GDR589879:GDT589879 GNN589879:GNP589879 GXJ589879:GXL589879 HHF589879:HHH589879 HRB589879:HRD589879 IAX589879:IAZ589879 IKT589879:IKV589879 IUP589879:IUR589879 JEL589879:JEN589879 JOH589879:JOJ589879 JYD589879:JYF589879 KHZ589879:KIB589879 KRV589879:KRX589879 LBR589879:LBT589879 LLN589879:LLP589879 LVJ589879:LVL589879 MFF589879:MFH589879 MPB589879:MPD589879 MYX589879:MYZ589879 NIT589879:NIV589879 NSP589879:NSR589879 OCL589879:OCN589879 OMH589879:OMJ589879 OWD589879:OWF589879 PFZ589879:PGB589879 PPV589879:PPX589879 PZR589879:PZT589879 QJN589879:QJP589879 QTJ589879:QTL589879 RDF589879:RDH589879 RNB589879:RND589879 RWX589879:RWZ589879 SGT589879:SGV589879 SQP589879:SQR589879 TAL589879:TAN589879 TKH589879:TKJ589879 TUD589879:TUF589879 UDZ589879:UEB589879 UNV589879:UNX589879 UXR589879:UXT589879 VHN589879:VHP589879 VRJ589879:VRL589879 WBF589879:WBH589879 WLB589879:WLD589879 WUX589879:WUZ589879 IL655415:IN655415 SH655415:SJ655415 ACD655415:ACF655415 ALZ655415:AMB655415 AVV655415:AVX655415 BFR655415:BFT655415 BPN655415:BPP655415 BZJ655415:BZL655415 CJF655415:CJH655415 CTB655415:CTD655415 DCX655415:DCZ655415 DMT655415:DMV655415 DWP655415:DWR655415 EGL655415:EGN655415 EQH655415:EQJ655415 FAD655415:FAF655415 FJZ655415:FKB655415 FTV655415:FTX655415 GDR655415:GDT655415 GNN655415:GNP655415 GXJ655415:GXL655415 HHF655415:HHH655415 HRB655415:HRD655415 IAX655415:IAZ655415 IKT655415:IKV655415 IUP655415:IUR655415 JEL655415:JEN655415 JOH655415:JOJ655415 JYD655415:JYF655415 KHZ655415:KIB655415 KRV655415:KRX655415 LBR655415:LBT655415 LLN655415:LLP655415 LVJ655415:LVL655415 MFF655415:MFH655415 MPB655415:MPD655415 MYX655415:MYZ655415 NIT655415:NIV655415 NSP655415:NSR655415 OCL655415:OCN655415 OMH655415:OMJ655415 OWD655415:OWF655415 PFZ655415:PGB655415 PPV655415:PPX655415 PZR655415:PZT655415 QJN655415:QJP655415 QTJ655415:QTL655415 RDF655415:RDH655415 RNB655415:RND655415 RWX655415:RWZ655415 SGT655415:SGV655415 SQP655415:SQR655415 TAL655415:TAN655415 TKH655415:TKJ655415 TUD655415:TUF655415 UDZ655415:UEB655415 UNV655415:UNX655415 UXR655415:UXT655415 VHN655415:VHP655415 VRJ655415:VRL655415 WBF655415:WBH655415 WLB655415:WLD655415 WUX655415:WUZ655415 IL720951:IN720951 SH720951:SJ720951 ACD720951:ACF720951 ALZ720951:AMB720951 AVV720951:AVX720951 BFR720951:BFT720951 BPN720951:BPP720951 BZJ720951:BZL720951 CJF720951:CJH720951 CTB720951:CTD720951 DCX720951:DCZ720951 DMT720951:DMV720951 DWP720951:DWR720951 EGL720951:EGN720951 EQH720951:EQJ720951 FAD720951:FAF720951 FJZ720951:FKB720951 FTV720951:FTX720951 GDR720951:GDT720951 GNN720951:GNP720951 GXJ720951:GXL720951 HHF720951:HHH720951 HRB720951:HRD720951 IAX720951:IAZ720951 IKT720951:IKV720951 IUP720951:IUR720951 JEL720951:JEN720951 JOH720951:JOJ720951 JYD720951:JYF720951 KHZ720951:KIB720951 KRV720951:KRX720951 LBR720951:LBT720951 LLN720951:LLP720951 LVJ720951:LVL720951 MFF720951:MFH720951 MPB720951:MPD720951 MYX720951:MYZ720951 NIT720951:NIV720951 NSP720951:NSR720951 OCL720951:OCN720951 OMH720951:OMJ720951 OWD720951:OWF720951 PFZ720951:PGB720951 PPV720951:PPX720951 PZR720951:PZT720951 QJN720951:QJP720951 QTJ720951:QTL720951 RDF720951:RDH720951 RNB720951:RND720951 RWX720951:RWZ720951 SGT720951:SGV720951 SQP720951:SQR720951 TAL720951:TAN720951 TKH720951:TKJ720951 TUD720951:TUF720951 UDZ720951:UEB720951 UNV720951:UNX720951 UXR720951:UXT720951 VHN720951:VHP720951 VRJ720951:VRL720951 WBF720951:WBH720951 WLB720951:WLD720951 WUX720951:WUZ720951 IL786487:IN786487 SH786487:SJ786487 ACD786487:ACF786487 ALZ786487:AMB786487 AVV786487:AVX786487 BFR786487:BFT786487 BPN786487:BPP786487 BZJ786487:BZL786487 CJF786487:CJH786487 CTB786487:CTD786487 DCX786487:DCZ786487 DMT786487:DMV786487 DWP786487:DWR786487 EGL786487:EGN786487 EQH786487:EQJ786487 FAD786487:FAF786487 FJZ786487:FKB786487 FTV786487:FTX786487 GDR786487:GDT786487 GNN786487:GNP786487 GXJ786487:GXL786487 HHF786487:HHH786487 HRB786487:HRD786487 IAX786487:IAZ786487 IKT786487:IKV786487 IUP786487:IUR786487 JEL786487:JEN786487 JOH786487:JOJ786487 JYD786487:JYF786487 KHZ786487:KIB786487 KRV786487:KRX786487 LBR786487:LBT786487 LLN786487:LLP786487 LVJ786487:LVL786487 MFF786487:MFH786487 MPB786487:MPD786487 MYX786487:MYZ786487 NIT786487:NIV786487 NSP786487:NSR786487 OCL786487:OCN786487 OMH786487:OMJ786487 OWD786487:OWF786487 PFZ786487:PGB786487 PPV786487:PPX786487 PZR786487:PZT786487 QJN786487:QJP786487 QTJ786487:QTL786487 RDF786487:RDH786487 RNB786487:RND786487 RWX786487:RWZ786487 SGT786487:SGV786487 SQP786487:SQR786487 TAL786487:TAN786487 TKH786487:TKJ786487 TUD786487:TUF786487 UDZ786487:UEB786487 UNV786487:UNX786487 UXR786487:UXT786487 VHN786487:VHP786487 VRJ786487:VRL786487 WBF786487:WBH786487 WLB786487:WLD786487 WUX786487:WUZ786487 IL852023:IN852023 SH852023:SJ852023 ACD852023:ACF852023 ALZ852023:AMB852023 AVV852023:AVX852023 BFR852023:BFT852023 BPN852023:BPP852023 BZJ852023:BZL852023 CJF852023:CJH852023 CTB852023:CTD852023 DCX852023:DCZ852023 DMT852023:DMV852023 DWP852023:DWR852023 EGL852023:EGN852023 EQH852023:EQJ852023 FAD852023:FAF852023 FJZ852023:FKB852023 FTV852023:FTX852023 GDR852023:GDT852023 GNN852023:GNP852023 GXJ852023:GXL852023 HHF852023:HHH852023 HRB852023:HRD852023 IAX852023:IAZ852023 IKT852023:IKV852023 IUP852023:IUR852023 JEL852023:JEN852023 JOH852023:JOJ852023 JYD852023:JYF852023 KHZ852023:KIB852023 KRV852023:KRX852023 LBR852023:LBT852023 LLN852023:LLP852023 LVJ852023:LVL852023 MFF852023:MFH852023 MPB852023:MPD852023 MYX852023:MYZ852023 NIT852023:NIV852023 NSP852023:NSR852023 OCL852023:OCN852023 OMH852023:OMJ852023 OWD852023:OWF852023 PFZ852023:PGB852023 PPV852023:PPX852023 PZR852023:PZT852023 QJN852023:QJP852023 QTJ852023:QTL852023 RDF852023:RDH852023 RNB852023:RND852023 RWX852023:RWZ852023 SGT852023:SGV852023 SQP852023:SQR852023 TAL852023:TAN852023 TKH852023:TKJ852023 TUD852023:TUF852023 UDZ852023:UEB852023 UNV852023:UNX852023 UXR852023:UXT852023 VHN852023:VHP852023 VRJ852023:VRL852023 WBF852023:WBH852023 WLB852023:WLD852023 WUX852023:WUZ852023 IL917559:IN917559 SH917559:SJ917559 ACD917559:ACF917559 ALZ917559:AMB917559 AVV917559:AVX917559 BFR917559:BFT917559 BPN917559:BPP917559 BZJ917559:BZL917559 CJF917559:CJH917559 CTB917559:CTD917559 DCX917559:DCZ917559 DMT917559:DMV917559 DWP917559:DWR917559 EGL917559:EGN917559 EQH917559:EQJ917559 FAD917559:FAF917559 FJZ917559:FKB917559 FTV917559:FTX917559 GDR917559:GDT917559 GNN917559:GNP917559 GXJ917559:GXL917559 HHF917559:HHH917559 HRB917559:HRD917559 IAX917559:IAZ917559 IKT917559:IKV917559 IUP917559:IUR917559 JEL917559:JEN917559 JOH917559:JOJ917559 JYD917559:JYF917559 KHZ917559:KIB917559 KRV917559:KRX917559 LBR917559:LBT917559 LLN917559:LLP917559 LVJ917559:LVL917559 MFF917559:MFH917559 MPB917559:MPD917559 MYX917559:MYZ917559 NIT917559:NIV917559 NSP917559:NSR917559 OCL917559:OCN917559 OMH917559:OMJ917559 OWD917559:OWF917559 PFZ917559:PGB917559 PPV917559:PPX917559 PZR917559:PZT917559 QJN917559:QJP917559 QTJ917559:QTL917559 RDF917559:RDH917559 RNB917559:RND917559 RWX917559:RWZ917559 SGT917559:SGV917559 SQP917559:SQR917559 TAL917559:TAN917559 TKH917559:TKJ917559 TUD917559:TUF917559 UDZ917559:UEB917559 UNV917559:UNX917559 UXR917559:UXT917559 VHN917559:VHP917559 VRJ917559:VRL917559 WBF917559:WBH917559 WLB917559:WLD917559 WUX917559:WUZ917559 IL983095:IN983095 SH983095:SJ983095 ACD983095:ACF983095 ALZ983095:AMB983095 AVV983095:AVX983095 BFR983095:BFT983095 BPN983095:BPP983095 BZJ983095:BZL983095 CJF983095:CJH983095 CTB983095:CTD983095 DCX983095:DCZ983095 DMT983095:DMV983095 DWP983095:DWR983095 EGL983095:EGN983095 EQH983095:EQJ983095 FAD983095:FAF983095 FJZ983095:FKB983095 FTV983095:FTX983095 GDR983095:GDT983095 GNN983095:GNP983095 GXJ983095:GXL983095 HHF983095:HHH983095 HRB983095:HRD983095 IAX983095:IAZ983095 IKT983095:IKV983095 IUP983095:IUR983095 JEL983095:JEN983095 JOH983095:JOJ983095 JYD983095:JYF983095 KHZ983095:KIB983095 KRV983095:KRX983095 LBR983095:LBT983095 LLN983095:LLP983095 LVJ983095:LVL983095 MFF983095:MFH983095 MPB983095:MPD983095 MYX983095:MYZ983095 NIT983095:NIV983095 NSP983095:NSR983095 OCL983095:OCN983095 OMH983095:OMJ983095 OWD983095:OWF983095 PFZ983095:PGB983095 PPV983095:PPX983095 PZR983095:PZT983095 QJN983095:QJP983095 QTJ983095:QTL983095 RDF983095:RDH983095 RNB983095:RND983095 RWX983095:RWZ983095 SGT983095:SGV983095 SQP983095:SQR983095 TAL983095:TAN983095 TKH983095:TKJ983095 TUD983095:TUF983095 UDZ983095:UEB983095 UNV983095:UNX983095 UXR983095:UXT983095 VHN983095:VHP983095 VRJ983095:VRL983095 WBF983095:WBH983095 WLB983095:WLD983095 WUX983095:WUZ983095 IL56:IN56 SH56:SJ56 ACD56:ACF56 ALZ56:AMB56 AVV56:AVX56 BFR56:BFT56 BPN56:BPP56 BZJ56:BZL56 CJF56:CJH56 CTB56:CTD56 DCX56:DCZ56 DMT56:DMV56 DWP56:DWR56 EGL56:EGN56 EQH56:EQJ56 FAD56:FAF56 FJZ56:FKB56 FTV56:FTX56 GDR56:GDT56 GNN56:GNP56 GXJ56:GXL56 HHF56:HHH56 HRB56:HRD56 IAX56:IAZ56 IKT56:IKV56 IUP56:IUR56 JEL56:JEN56 JOH56:JOJ56 JYD56:JYF56 KHZ56:KIB56 KRV56:KRX56 LBR56:LBT56 LLN56:LLP56 LVJ56:LVL56 MFF56:MFH56 MPB56:MPD56 MYX56:MYZ56 NIT56:NIV56 NSP56:NSR56 OCL56:OCN56 OMH56:OMJ56 OWD56:OWF56 PFZ56:PGB56 PPV56:PPX56 PZR56:PZT56 QJN56:QJP56 QTJ56:QTL56 RDF56:RDH56 RNB56:RND56 RWX56:RWZ56 SGT56:SGV56 SQP56:SQR56 TAL56:TAN56 TKH56:TKJ56 TUD56:TUF56 UDZ56:UEB56 UNV56:UNX56 UXR56:UXT56 VHN56:VHP56 VRJ56:VRL56 WBF56:WBH56 WLB56:WLD56 WUX56:WUZ56 IL65587:IN65587 SH65587:SJ65587 ACD65587:ACF65587 ALZ65587:AMB65587 AVV65587:AVX65587 BFR65587:BFT65587 BPN65587:BPP65587 BZJ65587:BZL65587 CJF65587:CJH65587 CTB65587:CTD65587 DCX65587:DCZ65587 DMT65587:DMV65587 DWP65587:DWR65587 EGL65587:EGN65587 EQH65587:EQJ65587 FAD65587:FAF65587 FJZ65587:FKB65587 FTV65587:FTX65587 GDR65587:GDT65587 GNN65587:GNP65587 GXJ65587:GXL65587 HHF65587:HHH65587 HRB65587:HRD65587 IAX65587:IAZ65587 IKT65587:IKV65587 IUP65587:IUR65587 JEL65587:JEN65587 JOH65587:JOJ65587 JYD65587:JYF65587 KHZ65587:KIB65587 KRV65587:KRX65587 LBR65587:LBT65587 LLN65587:LLP65587 LVJ65587:LVL65587 MFF65587:MFH65587 MPB65587:MPD65587 MYX65587:MYZ65587 NIT65587:NIV65587 NSP65587:NSR65587 OCL65587:OCN65587 OMH65587:OMJ65587 OWD65587:OWF65587 PFZ65587:PGB65587 PPV65587:PPX65587 PZR65587:PZT65587 QJN65587:QJP65587 QTJ65587:QTL65587 RDF65587:RDH65587 RNB65587:RND65587 RWX65587:RWZ65587 SGT65587:SGV65587 SQP65587:SQR65587 TAL65587:TAN65587 TKH65587:TKJ65587 TUD65587:TUF65587 UDZ65587:UEB65587 UNV65587:UNX65587 UXR65587:UXT65587 VHN65587:VHP65587 VRJ65587:VRL65587 WBF65587:WBH65587 WLB65587:WLD65587 WUX65587:WUZ65587 IL131123:IN131123 SH131123:SJ131123 ACD131123:ACF131123 ALZ131123:AMB131123 AVV131123:AVX131123 BFR131123:BFT131123 BPN131123:BPP131123 BZJ131123:BZL131123 CJF131123:CJH131123 CTB131123:CTD131123 DCX131123:DCZ131123 DMT131123:DMV131123 DWP131123:DWR131123 EGL131123:EGN131123 EQH131123:EQJ131123 FAD131123:FAF131123 FJZ131123:FKB131123 FTV131123:FTX131123 GDR131123:GDT131123 GNN131123:GNP131123 GXJ131123:GXL131123 HHF131123:HHH131123 HRB131123:HRD131123 IAX131123:IAZ131123 IKT131123:IKV131123 IUP131123:IUR131123 JEL131123:JEN131123 JOH131123:JOJ131123 JYD131123:JYF131123 KHZ131123:KIB131123 KRV131123:KRX131123 LBR131123:LBT131123 LLN131123:LLP131123 LVJ131123:LVL131123 MFF131123:MFH131123 MPB131123:MPD131123 MYX131123:MYZ131123 NIT131123:NIV131123 NSP131123:NSR131123 OCL131123:OCN131123 OMH131123:OMJ131123 OWD131123:OWF131123 PFZ131123:PGB131123 PPV131123:PPX131123 PZR131123:PZT131123 QJN131123:QJP131123 QTJ131123:QTL131123 RDF131123:RDH131123 RNB131123:RND131123 RWX131123:RWZ131123 SGT131123:SGV131123 SQP131123:SQR131123 TAL131123:TAN131123 TKH131123:TKJ131123 TUD131123:TUF131123 UDZ131123:UEB131123 UNV131123:UNX131123 UXR131123:UXT131123 VHN131123:VHP131123 VRJ131123:VRL131123 WBF131123:WBH131123 WLB131123:WLD131123 WUX131123:WUZ131123 IL196659:IN196659 SH196659:SJ196659 ACD196659:ACF196659 ALZ196659:AMB196659 AVV196659:AVX196659 BFR196659:BFT196659 BPN196659:BPP196659 BZJ196659:BZL196659 CJF196659:CJH196659 CTB196659:CTD196659 DCX196659:DCZ196659 DMT196659:DMV196659 DWP196659:DWR196659 EGL196659:EGN196659 EQH196659:EQJ196659 FAD196659:FAF196659 FJZ196659:FKB196659 FTV196659:FTX196659 GDR196659:GDT196659 GNN196659:GNP196659 GXJ196659:GXL196659 HHF196659:HHH196659 HRB196659:HRD196659 IAX196659:IAZ196659 IKT196659:IKV196659 IUP196659:IUR196659 JEL196659:JEN196659 JOH196659:JOJ196659 JYD196659:JYF196659 KHZ196659:KIB196659 KRV196659:KRX196659 LBR196659:LBT196659 LLN196659:LLP196659 LVJ196659:LVL196659 MFF196659:MFH196659 MPB196659:MPD196659 MYX196659:MYZ196659 NIT196659:NIV196659 NSP196659:NSR196659 OCL196659:OCN196659 OMH196659:OMJ196659 OWD196659:OWF196659 PFZ196659:PGB196659 PPV196659:PPX196659 PZR196659:PZT196659 QJN196659:QJP196659 QTJ196659:QTL196659 RDF196659:RDH196659 RNB196659:RND196659 RWX196659:RWZ196659 SGT196659:SGV196659 SQP196659:SQR196659 TAL196659:TAN196659 TKH196659:TKJ196659 TUD196659:TUF196659 UDZ196659:UEB196659 UNV196659:UNX196659 UXR196659:UXT196659 VHN196659:VHP196659 VRJ196659:VRL196659 WBF196659:WBH196659 WLB196659:WLD196659 WUX196659:WUZ196659 IL262195:IN262195 SH262195:SJ262195 ACD262195:ACF262195 ALZ262195:AMB262195 AVV262195:AVX262195 BFR262195:BFT262195 BPN262195:BPP262195 BZJ262195:BZL262195 CJF262195:CJH262195 CTB262195:CTD262195 DCX262195:DCZ262195 DMT262195:DMV262195 DWP262195:DWR262195 EGL262195:EGN262195 EQH262195:EQJ262195 FAD262195:FAF262195 FJZ262195:FKB262195 FTV262195:FTX262195 GDR262195:GDT262195 GNN262195:GNP262195 GXJ262195:GXL262195 HHF262195:HHH262195 HRB262195:HRD262195 IAX262195:IAZ262195 IKT262195:IKV262195 IUP262195:IUR262195 JEL262195:JEN262195 JOH262195:JOJ262195 JYD262195:JYF262195 KHZ262195:KIB262195 KRV262195:KRX262195 LBR262195:LBT262195 LLN262195:LLP262195 LVJ262195:LVL262195 MFF262195:MFH262195 MPB262195:MPD262195 MYX262195:MYZ262195 NIT262195:NIV262195 NSP262195:NSR262195 OCL262195:OCN262195 OMH262195:OMJ262195 OWD262195:OWF262195 PFZ262195:PGB262195 PPV262195:PPX262195 PZR262195:PZT262195 QJN262195:QJP262195 QTJ262195:QTL262195 RDF262195:RDH262195 RNB262195:RND262195 RWX262195:RWZ262195 SGT262195:SGV262195 SQP262195:SQR262195 TAL262195:TAN262195 TKH262195:TKJ262195 TUD262195:TUF262195 UDZ262195:UEB262195 UNV262195:UNX262195 UXR262195:UXT262195 VHN262195:VHP262195 VRJ262195:VRL262195 WBF262195:WBH262195 WLB262195:WLD262195 WUX262195:WUZ262195 IL327731:IN327731 SH327731:SJ327731 ACD327731:ACF327731 ALZ327731:AMB327731 AVV327731:AVX327731 BFR327731:BFT327731 BPN327731:BPP327731 BZJ327731:BZL327731 CJF327731:CJH327731 CTB327731:CTD327731 DCX327731:DCZ327731 DMT327731:DMV327731 DWP327731:DWR327731 EGL327731:EGN327731 EQH327731:EQJ327731 FAD327731:FAF327731 FJZ327731:FKB327731 FTV327731:FTX327731 GDR327731:GDT327731 GNN327731:GNP327731 GXJ327731:GXL327731 HHF327731:HHH327731 HRB327731:HRD327731 IAX327731:IAZ327731 IKT327731:IKV327731 IUP327731:IUR327731 JEL327731:JEN327731 JOH327731:JOJ327731 JYD327731:JYF327731 KHZ327731:KIB327731 KRV327731:KRX327731 LBR327731:LBT327731 LLN327731:LLP327731 LVJ327731:LVL327731 MFF327731:MFH327731 MPB327731:MPD327731 MYX327731:MYZ327731 NIT327731:NIV327731 NSP327731:NSR327731 OCL327731:OCN327731 OMH327731:OMJ327731 OWD327731:OWF327731 PFZ327731:PGB327731 PPV327731:PPX327731 PZR327731:PZT327731 QJN327731:QJP327731 QTJ327731:QTL327731 RDF327731:RDH327731 RNB327731:RND327731 RWX327731:RWZ327731 SGT327731:SGV327731 SQP327731:SQR327731 TAL327731:TAN327731 TKH327731:TKJ327731 TUD327731:TUF327731 UDZ327731:UEB327731 UNV327731:UNX327731 UXR327731:UXT327731 VHN327731:VHP327731 VRJ327731:VRL327731 WBF327731:WBH327731 WLB327731:WLD327731 WUX327731:WUZ327731 IL393267:IN393267 SH393267:SJ393267 ACD393267:ACF393267 ALZ393267:AMB393267 AVV393267:AVX393267 BFR393267:BFT393267 BPN393267:BPP393267 BZJ393267:BZL393267 CJF393267:CJH393267 CTB393267:CTD393267 DCX393267:DCZ393267 DMT393267:DMV393267 DWP393267:DWR393267 EGL393267:EGN393267 EQH393267:EQJ393267 FAD393267:FAF393267 FJZ393267:FKB393267 FTV393267:FTX393267 GDR393267:GDT393267 GNN393267:GNP393267 GXJ393267:GXL393267 HHF393267:HHH393267 HRB393267:HRD393267 IAX393267:IAZ393267 IKT393267:IKV393267 IUP393267:IUR393267 JEL393267:JEN393267 JOH393267:JOJ393267 JYD393267:JYF393267 KHZ393267:KIB393267 KRV393267:KRX393267 LBR393267:LBT393267 LLN393267:LLP393267 LVJ393267:LVL393267 MFF393267:MFH393267 MPB393267:MPD393267 MYX393267:MYZ393267 NIT393267:NIV393267 NSP393267:NSR393267 OCL393267:OCN393267 OMH393267:OMJ393267 OWD393267:OWF393267 PFZ393267:PGB393267 PPV393267:PPX393267 PZR393267:PZT393267 QJN393267:QJP393267 QTJ393267:QTL393267 RDF393267:RDH393267 RNB393267:RND393267 RWX393267:RWZ393267 SGT393267:SGV393267 SQP393267:SQR393267 TAL393267:TAN393267 TKH393267:TKJ393267 TUD393267:TUF393267 UDZ393267:UEB393267 UNV393267:UNX393267 UXR393267:UXT393267 VHN393267:VHP393267 VRJ393267:VRL393267 WBF393267:WBH393267 WLB393267:WLD393267 WUX393267:WUZ393267 IL458803:IN458803 SH458803:SJ458803 ACD458803:ACF458803 ALZ458803:AMB458803 AVV458803:AVX458803 BFR458803:BFT458803 BPN458803:BPP458803 BZJ458803:BZL458803 CJF458803:CJH458803 CTB458803:CTD458803 DCX458803:DCZ458803 DMT458803:DMV458803 DWP458803:DWR458803 EGL458803:EGN458803 EQH458803:EQJ458803 FAD458803:FAF458803 FJZ458803:FKB458803 FTV458803:FTX458803 GDR458803:GDT458803 GNN458803:GNP458803 GXJ458803:GXL458803 HHF458803:HHH458803 HRB458803:HRD458803 IAX458803:IAZ458803 IKT458803:IKV458803 IUP458803:IUR458803 JEL458803:JEN458803 JOH458803:JOJ458803 JYD458803:JYF458803 KHZ458803:KIB458803 KRV458803:KRX458803 LBR458803:LBT458803 LLN458803:LLP458803 LVJ458803:LVL458803 MFF458803:MFH458803 MPB458803:MPD458803 MYX458803:MYZ458803 NIT458803:NIV458803 NSP458803:NSR458803 OCL458803:OCN458803 OMH458803:OMJ458803 OWD458803:OWF458803 PFZ458803:PGB458803 PPV458803:PPX458803 PZR458803:PZT458803 QJN458803:QJP458803 QTJ458803:QTL458803 RDF458803:RDH458803 RNB458803:RND458803 RWX458803:RWZ458803 SGT458803:SGV458803 SQP458803:SQR458803 TAL458803:TAN458803 TKH458803:TKJ458803 TUD458803:TUF458803 UDZ458803:UEB458803 UNV458803:UNX458803 UXR458803:UXT458803 VHN458803:VHP458803 VRJ458803:VRL458803 WBF458803:WBH458803 WLB458803:WLD458803 WUX458803:WUZ458803 IL524339:IN524339 SH524339:SJ524339 ACD524339:ACF524339 ALZ524339:AMB524339 AVV524339:AVX524339 BFR524339:BFT524339 BPN524339:BPP524339 BZJ524339:BZL524339 CJF524339:CJH524339 CTB524339:CTD524339 DCX524339:DCZ524339 DMT524339:DMV524339 DWP524339:DWR524339 EGL524339:EGN524339 EQH524339:EQJ524339 FAD524339:FAF524339 FJZ524339:FKB524339 FTV524339:FTX524339 GDR524339:GDT524339 GNN524339:GNP524339 GXJ524339:GXL524339 HHF524339:HHH524339 HRB524339:HRD524339 IAX524339:IAZ524339 IKT524339:IKV524339 IUP524339:IUR524339 JEL524339:JEN524339 JOH524339:JOJ524339 JYD524339:JYF524339 KHZ524339:KIB524339 KRV524339:KRX524339 LBR524339:LBT524339 LLN524339:LLP524339 LVJ524339:LVL524339 MFF524339:MFH524339 MPB524339:MPD524339 MYX524339:MYZ524339 NIT524339:NIV524339 NSP524339:NSR524339 OCL524339:OCN524339 OMH524339:OMJ524339 OWD524339:OWF524339 PFZ524339:PGB524339 PPV524339:PPX524339 PZR524339:PZT524339 QJN524339:QJP524339 QTJ524339:QTL524339 RDF524339:RDH524339 RNB524339:RND524339 RWX524339:RWZ524339 SGT524339:SGV524339 SQP524339:SQR524339 TAL524339:TAN524339 TKH524339:TKJ524339 TUD524339:TUF524339 UDZ524339:UEB524339 UNV524339:UNX524339 UXR524339:UXT524339 VHN524339:VHP524339 VRJ524339:VRL524339 WBF524339:WBH524339 WLB524339:WLD524339 WUX524339:WUZ524339 IL589875:IN589875 SH589875:SJ589875 ACD589875:ACF589875 ALZ589875:AMB589875 AVV589875:AVX589875 BFR589875:BFT589875 BPN589875:BPP589875 BZJ589875:BZL589875 CJF589875:CJH589875 CTB589875:CTD589875 DCX589875:DCZ589875 DMT589875:DMV589875 DWP589875:DWR589875 EGL589875:EGN589875 EQH589875:EQJ589875 FAD589875:FAF589875 FJZ589875:FKB589875 FTV589875:FTX589875 GDR589875:GDT589875 GNN589875:GNP589875 GXJ589875:GXL589875 HHF589875:HHH589875 HRB589875:HRD589875 IAX589875:IAZ589875 IKT589875:IKV589875 IUP589875:IUR589875 JEL589875:JEN589875 JOH589875:JOJ589875 JYD589875:JYF589875 KHZ589875:KIB589875 KRV589875:KRX589875 LBR589875:LBT589875 LLN589875:LLP589875 LVJ589875:LVL589875 MFF589875:MFH589875 MPB589875:MPD589875 MYX589875:MYZ589875 NIT589875:NIV589875 NSP589875:NSR589875 OCL589875:OCN589875 OMH589875:OMJ589875 OWD589875:OWF589875 PFZ589875:PGB589875 PPV589875:PPX589875 PZR589875:PZT589875 QJN589875:QJP589875 QTJ589875:QTL589875 RDF589875:RDH589875 RNB589875:RND589875 RWX589875:RWZ589875 SGT589875:SGV589875 SQP589875:SQR589875 TAL589875:TAN589875 TKH589875:TKJ589875 TUD589875:TUF589875 UDZ589875:UEB589875 UNV589875:UNX589875 UXR589875:UXT589875 VHN589875:VHP589875 VRJ589875:VRL589875 WBF589875:WBH589875 WLB589875:WLD589875 WUX589875:WUZ589875 IL655411:IN655411 SH655411:SJ655411 ACD655411:ACF655411 ALZ655411:AMB655411 AVV655411:AVX655411 BFR655411:BFT655411 BPN655411:BPP655411 BZJ655411:BZL655411 CJF655411:CJH655411 CTB655411:CTD655411 DCX655411:DCZ655411 DMT655411:DMV655411 DWP655411:DWR655411 EGL655411:EGN655411 EQH655411:EQJ655411 FAD655411:FAF655411 FJZ655411:FKB655411 FTV655411:FTX655411 GDR655411:GDT655411 GNN655411:GNP655411 GXJ655411:GXL655411 HHF655411:HHH655411 HRB655411:HRD655411 IAX655411:IAZ655411 IKT655411:IKV655411 IUP655411:IUR655411 JEL655411:JEN655411 JOH655411:JOJ655411 JYD655411:JYF655411 KHZ655411:KIB655411 KRV655411:KRX655411 LBR655411:LBT655411 LLN655411:LLP655411 LVJ655411:LVL655411 MFF655411:MFH655411 MPB655411:MPD655411 MYX655411:MYZ655411 NIT655411:NIV655411 NSP655411:NSR655411 OCL655411:OCN655411 OMH655411:OMJ655411 OWD655411:OWF655411 PFZ655411:PGB655411 PPV655411:PPX655411 PZR655411:PZT655411 QJN655411:QJP655411 QTJ655411:QTL655411 RDF655411:RDH655411 RNB655411:RND655411 RWX655411:RWZ655411 SGT655411:SGV655411 SQP655411:SQR655411 TAL655411:TAN655411 TKH655411:TKJ655411 TUD655411:TUF655411 UDZ655411:UEB655411 UNV655411:UNX655411 UXR655411:UXT655411 VHN655411:VHP655411 VRJ655411:VRL655411 WBF655411:WBH655411 WLB655411:WLD655411 WUX655411:WUZ655411 IL720947:IN720947 SH720947:SJ720947 ACD720947:ACF720947 ALZ720947:AMB720947 AVV720947:AVX720947 BFR720947:BFT720947 BPN720947:BPP720947 BZJ720947:BZL720947 CJF720947:CJH720947 CTB720947:CTD720947 DCX720947:DCZ720947 DMT720947:DMV720947 DWP720947:DWR720947 EGL720947:EGN720947 EQH720947:EQJ720947 FAD720947:FAF720947 FJZ720947:FKB720947 FTV720947:FTX720947 GDR720947:GDT720947 GNN720947:GNP720947 GXJ720947:GXL720947 HHF720947:HHH720947 HRB720947:HRD720947 IAX720947:IAZ720947 IKT720947:IKV720947 IUP720947:IUR720947 JEL720947:JEN720947 JOH720947:JOJ720947 JYD720947:JYF720947 KHZ720947:KIB720947 KRV720947:KRX720947 LBR720947:LBT720947 LLN720947:LLP720947 LVJ720947:LVL720947 MFF720947:MFH720947 MPB720947:MPD720947 MYX720947:MYZ720947 NIT720947:NIV720947 NSP720947:NSR720947 OCL720947:OCN720947 OMH720947:OMJ720947 OWD720947:OWF720947 PFZ720947:PGB720947 PPV720947:PPX720947 PZR720947:PZT720947 QJN720947:QJP720947 QTJ720947:QTL720947 RDF720947:RDH720947 RNB720947:RND720947 RWX720947:RWZ720947 SGT720947:SGV720947 SQP720947:SQR720947 TAL720947:TAN720947 TKH720947:TKJ720947 TUD720947:TUF720947 UDZ720947:UEB720947 UNV720947:UNX720947 UXR720947:UXT720947 VHN720947:VHP720947 VRJ720947:VRL720947 WBF720947:WBH720947 WLB720947:WLD720947 WUX720947:WUZ720947 IL786483:IN786483 SH786483:SJ786483 ACD786483:ACF786483 ALZ786483:AMB786483 AVV786483:AVX786483 BFR786483:BFT786483 BPN786483:BPP786483 BZJ786483:BZL786483 CJF786483:CJH786483 CTB786483:CTD786483 DCX786483:DCZ786483 DMT786483:DMV786483 DWP786483:DWR786483 EGL786483:EGN786483 EQH786483:EQJ786483 FAD786483:FAF786483 FJZ786483:FKB786483 FTV786483:FTX786483 GDR786483:GDT786483 GNN786483:GNP786483 GXJ786483:GXL786483 HHF786483:HHH786483 HRB786483:HRD786483 IAX786483:IAZ786483 IKT786483:IKV786483 IUP786483:IUR786483 JEL786483:JEN786483 JOH786483:JOJ786483 JYD786483:JYF786483 KHZ786483:KIB786483 KRV786483:KRX786483 LBR786483:LBT786483 LLN786483:LLP786483 LVJ786483:LVL786483 MFF786483:MFH786483 MPB786483:MPD786483 MYX786483:MYZ786483 NIT786483:NIV786483 NSP786483:NSR786483 OCL786483:OCN786483 OMH786483:OMJ786483 OWD786483:OWF786483 PFZ786483:PGB786483 PPV786483:PPX786483 PZR786483:PZT786483 QJN786483:QJP786483 QTJ786483:QTL786483 RDF786483:RDH786483 RNB786483:RND786483 RWX786483:RWZ786483 SGT786483:SGV786483 SQP786483:SQR786483 TAL786483:TAN786483 TKH786483:TKJ786483 TUD786483:TUF786483 UDZ786483:UEB786483 UNV786483:UNX786483 UXR786483:UXT786483 VHN786483:VHP786483 VRJ786483:VRL786483 WBF786483:WBH786483 WLB786483:WLD786483 WUX786483:WUZ786483 IL852019:IN852019 SH852019:SJ852019 ACD852019:ACF852019 ALZ852019:AMB852019 AVV852019:AVX852019 BFR852019:BFT852019 BPN852019:BPP852019 BZJ852019:BZL852019 CJF852019:CJH852019 CTB852019:CTD852019 DCX852019:DCZ852019 DMT852019:DMV852019 DWP852019:DWR852019 EGL852019:EGN852019 EQH852019:EQJ852019 FAD852019:FAF852019 FJZ852019:FKB852019 FTV852019:FTX852019 GDR852019:GDT852019 GNN852019:GNP852019 GXJ852019:GXL852019 HHF852019:HHH852019 HRB852019:HRD852019 IAX852019:IAZ852019 IKT852019:IKV852019 IUP852019:IUR852019 JEL852019:JEN852019 JOH852019:JOJ852019 JYD852019:JYF852019 KHZ852019:KIB852019 KRV852019:KRX852019 LBR852019:LBT852019 LLN852019:LLP852019 LVJ852019:LVL852019 MFF852019:MFH852019 MPB852019:MPD852019 MYX852019:MYZ852019 NIT852019:NIV852019 NSP852019:NSR852019 OCL852019:OCN852019 OMH852019:OMJ852019 OWD852019:OWF852019 PFZ852019:PGB852019 PPV852019:PPX852019 PZR852019:PZT852019 QJN852019:QJP852019 QTJ852019:QTL852019 RDF852019:RDH852019 RNB852019:RND852019 RWX852019:RWZ852019 SGT852019:SGV852019 SQP852019:SQR852019 TAL852019:TAN852019 TKH852019:TKJ852019 TUD852019:TUF852019 UDZ852019:UEB852019 UNV852019:UNX852019 UXR852019:UXT852019 VHN852019:VHP852019 VRJ852019:VRL852019 WBF852019:WBH852019 WLB852019:WLD852019 WUX852019:WUZ852019 IL917555:IN917555 SH917555:SJ917555 ACD917555:ACF917555 ALZ917555:AMB917555 AVV917555:AVX917555 BFR917555:BFT917555 BPN917555:BPP917555 BZJ917555:BZL917555 CJF917555:CJH917555 CTB917555:CTD917555 DCX917555:DCZ917555 DMT917555:DMV917555 DWP917555:DWR917555 EGL917555:EGN917555 EQH917555:EQJ917555 FAD917555:FAF917555 FJZ917555:FKB917555 FTV917555:FTX917555 GDR917555:GDT917555 GNN917555:GNP917555 GXJ917555:GXL917555 HHF917555:HHH917555 HRB917555:HRD917555 IAX917555:IAZ917555 IKT917555:IKV917555 IUP917555:IUR917555 JEL917555:JEN917555 JOH917555:JOJ917555 JYD917555:JYF917555 KHZ917555:KIB917555 KRV917555:KRX917555 LBR917555:LBT917555 LLN917555:LLP917555 LVJ917555:LVL917555 MFF917555:MFH917555 MPB917555:MPD917555 MYX917555:MYZ917555 NIT917555:NIV917555 NSP917555:NSR917555 OCL917555:OCN917555 OMH917555:OMJ917555 OWD917555:OWF917555 PFZ917555:PGB917555 PPV917555:PPX917555 PZR917555:PZT917555 QJN917555:QJP917555 QTJ917555:QTL917555 RDF917555:RDH917555 RNB917555:RND917555 RWX917555:RWZ917555 SGT917555:SGV917555 SQP917555:SQR917555 TAL917555:TAN917555 TKH917555:TKJ917555 TUD917555:TUF917555 UDZ917555:UEB917555 UNV917555:UNX917555 UXR917555:UXT917555 VHN917555:VHP917555 VRJ917555:VRL917555 WBF917555:WBH917555 WLB917555:WLD917555 WUX917555:WUZ917555 IL983091:IN983091 SH983091:SJ983091 ACD983091:ACF983091 ALZ983091:AMB983091 AVV983091:AVX983091 BFR983091:BFT983091 BPN983091:BPP983091 BZJ983091:BZL983091 CJF983091:CJH983091 CTB983091:CTD983091 DCX983091:DCZ983091 DMT983091:DMV983091 DWP983091:DWR983091 EGL983091:EGN983091 EQH983091:EQJ983091 FAD983091:FAF983091 FJZ983091:FKB983091 FTV983091:FTX983091 GDR983091:GDT983091 GNN983091:GNP983091 GXJ983091:GXL983091 HHF983091:HHH983091 HRB983091:HRD983091 IAX983091:IAZ983091 IKT983091:IKV983091 IUP983091:IUR983091 JEL983091:JEN983091 JOH983091:JOJ983091 JYD983091:JYF983091 KHZ983091:KIB983091 KRV983091:KRX983091 LBR983091:LBT983091 LLN983091:LLP983091 LVJ983091:LVL983091 MFF983091:MFH983091 MPB983091:MPD983091 MYX983091:MYZ983091 NIT983091:NIV983091 NSP983091:NSR983091 OCL983091:OCN983091 OMH983091:OMJ983091 OWD983091:OWF983091 PFZ983091:PGB983091 PPV983091:PPX983091 PZR983091:PZT983091 QJN983091:QJP983091 QTJ983091:QTL983091 RDF983091:RDH983091 RNB983091:RND983091 RWX983091:RWZ983091 SGT983091:SGV983091 SQP983091:SQR983091 TAL983091:TAN983091 TKH983091:TKJ983091 TUD983091:TUF983091 UDZ983091:UEB983091 UNV983091:UNX983091 UXR983091:UXT983091 VHN983091:VHP983091 VRJ983091:VRL983091 WBF983091:WBH983091 WLB983091:WLD983091 WUX983091:WUZ983091" xr:uid="{95AA3FF5-0C10-46D8-A692-74A08B4A1587}">
      <formula1>#REF!</formula1>
    </dataValidation>
  </dataValidations>
  <pageMargins left="0.23622047244094491" right="0.23622047244094491" top="0.74803149606299213" bottom="0.74803149606299213" header="0.31496062992125984" footer="0.31496062992125984"/>
  <pageSetup paperSize="9" scale="7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08106-F0C8-45EA-B62B-96386A19267A}">
  <sheetPr codeName="Sheet4">
    <tabColor rgb="FF002060"/>
  </sheetPr>
  <dimension ref="A1:I28"/>
  <sheetViews>
    <sheetView showGridLines="0" zoomScale="120" zoomScaleNormal="120" zoomScaleSheetLayoutView="100" workbookViewId="0">
      <selection activeCell="E16" sqref="E16"/>
    </sheetView>
  </sheetViews>
  <sheetFormatPr defaultColWidth="9.08984375" defaultRowHeight="15" customHeight="1" x14ac:dyDescent="0.35"/>
  <cols>
    <col min="1" max="1" width="7.36328125" style="10" customWidth="1"/>
    <col min="2" max="2" width="14.453125" style="11" customWidth="1"/>
    <col min="3" max="3" width="74" style="10" customWidth="1"/>
    <col min="4" max="6" width="9.08984375" style="10" customWidth="1"/>
    <col min="7" max="256" width="9.08984375" style="10"/>
    <col min="257" max="257" width="9.36328125" style="10" customWidth="1"/>
    <col min="258" max="258" width="10.08984375" style="10" customWidth="1"/>
    <col min="259" max="259" width="74" style="10" customWidth="1"/>
    <col min="260" max="512" width="9.08984375" style="10"/>
    <col min="513" max="513" width="9.36328125" style="10" customWidth="1"/>
    <col min="514" max="514" width="10.08984375" style="10" customWidth="1"/>
    <col min="515" max="515" width="74" style="10" customWidth="1"/>
    <col min="516" max="768" width="9.08984375" style="10"/>
    <col min="769" max="769" width="9.36328125" style="10" customWidth="1"/>
    <col min="770" max="770" width="10.08984375" style="10" customWidth="1"/>
    <col min="771" max="771" width="74" style="10" customWidth="1"/>
    <col min="772" max="1024" width="9.08984375" style="10"/>
    <col min="1025" max="1025" width="9.36328125" style="10" customWidth="1"/>
    <col min="1026" max="1026" width="10.08984375" style="10" customWidth="1"/>
    <col min="1027" max="1027" width="74" style="10" customWidth="1"/>
    <col min="1028" max="1280" width="9.08984375" style="10"/>
    <col min="1281" max="1281" width="9.36328125" style="10" customWidth="1"/>
    <col min="1282" max="1282" width="10.08984375" style="10" customWidth="1"/>
    <col min="1283" max="1283" width="74" style="10" customWidth="1"/>
    <col min="1284" max="1536" width="9.08984375" style="10"/>
    <col min="1537" max="1537" width="9.36328125" style="10" customWidth="1"/>
    <col min="1538" max="1538" width="10.08984375" style="10" customWidth="1"/>
    <col min="1539" max="1539" width="74" style="10" customWidth="1"/>
    <col min="1540" max="1792" width="9.08984375" style="10"/>
    <col min="1793" max="1793" width="9.36328125" style="10" customWidth="1"/>
    <col min="1794" max="1794" width="10.08984375" style="10" customWidth="1"/>
    <col min="1795" max="1795" width="74" style="10" customWidth="1"/>
    <col min="1796" max="2048" width="9.08984375" style="10"/>
    <col min="2049" max="2049" width="9.36328125" style="10" customWidth="1"/>
    <col min="2050" max="2050" width="10.08984375" style="10" customWidth="1"/>
    <col min="2051" max="2051" width="74" style="10" customWidth="1"/>
    <col min="2052" max="2304" width="9.08984375" style="10"/>
    <col min="2305" max="2305" width="9.36328125" style="10" customWidth="1"/>
    <col min="2306" max="2306" width="10.08984375" style="10" customWidth="1"/>
    <col min="2307" max="2307" width="74" style="10" customWidth="1"/>
    <col min="2308" max="2560" width="9.08984375" style="10"/>
    <col min="2561" max="2561" width="9.36328125" style="10" customWidth="1"/>
    <col min="2562" max="2562" width="10.08984375" style="10" customWidth="1"/>
    <col min="2563" max="2563" width="74" style="10" customWidth="1"/>
    <col min="2564" max="2816" width="9.08984375" style="10"/>
    <col min="2817" max="2817" width="9.36328125" style="10" customWidth="1"/>
    <col min="2818" max="2818" width="10.08984375" style="10" customWidth="1"/>
    <col min="2819" max="2819" width="74" style="10" customWidth="1"/>
    <col min="2820" max="3072" width="9.08984375" style="10"/>
    <col min="3073" max="3073" width="9.36328125" style="10" customWidth="1"/>
    <col min="3074" max="3074" width="10.08984375" style="10" customWidth="1"/>
    <col min="3075" max="3075" width="74" style="10" customWidth="1"/>
    <col min="3076" max="3328" width="9.08984375" style="10"/>
    <col min="3329" max="3329" width="9.36328125" style="10" customWidth="1"/>
    <col min="3330" max="3330" width="10.08984375" style="10" customWidth="1"/>
    <col min="3331" max="3331" width="74" style="10" customWidth="1"/>
    <col min="3332" max="3584" width="9.08984375" style="10"/>
    <col min="3585" max="3585" width="9.36328125" style="10" customWidth="1"/>
    <col min="3586" max="3586" width="10.08984375" style="10" customWidth="1"/>
    <col min="3587" max="3587" width="74" style="10" customWidth="1"/>
    <col min="3588" max="3840" width="9.08984375" style="10"/>
    <col min="3841" max="3841" width="9.36328125" style="10" customWidth="1"/>
    <col min="3842" max="3842" width="10.08984375" style="10" customWidth="1"/>
    <col min="3843" max="3843" width="74" style="10" customWidth="1"/>
    <col min="3844" max="4096" width="9.08984375" style="10"/>
    <col min="4097" max="4097" width="9.36328125" style="10" customWidth="1"/>
    <col min="4098" max="4098" width="10.08984375" style="10" customWidth="1"/>
    <col min="4099" max="4099" width="74" style="10" customWidth="1"/>
    <col min="4100" max="4352" width="9.08984375" style="10"/>
    <col min="4353" max="4353" width="9.36328125" style="10" customWidth="1"/>
    <col min="4354" max="4354" width="10.08984375" style="10" customWidth="1"/>
    <col min="4355" max="4355" width="74" style="10" customWidth="1"/>
    <col min="4356" max="4608" width="9.08984375" style="10"/>
    <col min="4609" max="4609" width="9.36328125" style="10" customWidth="1"/>
    <col min="4610" max="4610" width="10.08984375" style="10" customWidth="1"/>
    <col min="4611" max="4611" width="74" style="10" customWidth="1"/>
    <col min="4612" max="4864" width="9.08984375" style="10"/>
    <col min="4865" max="4865" width="9.36328125" style="10" customWidth="1"/>
    <col min="4866" max="4866" width="10.08984375" style="10" customWidth="1"/>
    <col min="4867" max="4867" width="74" style="10" customWidth="1"/>
    <col min="4868" max="5120" width="9.08984375" style="10"/>
    <col min="5121" max="5121" width="9.36328125" style="10" customWidth="1"/>
    <col min="5122" max="5122" width="10.08984375" style="10" customWidth="1"/>
    <col min="5123" max="5123" width="74" style="10" customWidth="1"/>
    <col min="5124" max="5376" width="9.08984375" style="10"/>
    <col min="5377" max="5377" width="9.36328125" style="10" customWidth="1"/>
    <col min="5378" max="5378" width="10.08984375" style="10" customWidth="1"/>
    <col min="5379" max="5379" width="74" style="10" customWidth="1"/>
    <col min="5380" max="5632" width="9.08984375" style="10"/>
    <col min="5633" max="5633" width="9.36328125" style="10" customWidth="1"/>
    <col min="5634" max="5634" width="10.08984375" style="10" customWidth="1"/>
    <col min="5635" max="5635" width="74" style="10" customWidth="1"/>
    <col min="5636" max="5888" width="9.08984375" style="10"/>
    <col min="5889" max="5889" width="9.36328125" style="10" customWidth="1"/>
    <col min="5890" max="5890" width="10.08984375" style="10" customWidth="1"/>
    <col min="5891" max="5891" width="74" style="10" customWidth="1"/>
    <col min="5892" max="6144" width="9.08984375" style="10"/>
    <col min="6145" max="6145" width="9.36328125" style="10" customWidth="1"/>
    <col min="6146" max="6146" width="10.08984375" style="10" customWidth="1"/>
    <col min="6147" max="6147" width="74" style="10" customWidth="1"/>
    <col min="6148" max="6400" width="9.08984375" style="10"/>
    <col min="6401" max="6401" width="9.36328125" style="10" customWidth="1"/>
    <col min="6402" max="6402" width="10.08984375" style="10" customWidth="1"/>
    <col min="6403" max="6403" width="74" style="10" customWidth="1"/>
    <col min="6404" max="6656" width="9.08984375" style="10"/>
    <col min="6657" max="6657" width="9.36328125" style="10" customWidth="1"/>
    <col min="6658" max="6658" width="10.08984375" style="10" customWidth="1"/>
    <col min="6659" max="6659" width="74" style="10" customWidth="1"/>
    <col min="6660" max="6912" width="9.08984375" style="10"/>
    <col min="6913" max="6913" width="9.36328125" style="10" customWidth="1"/>
    <col min="6914" max="6914" width="10.08984375" style="10" customWidth="1"/>
    <col min="6915" max="6915" width="74" style="10" customWidth="1"/>
    <col min="6916" max="7168" width="9.08984375" style="10"/>
    <col min="7169" max="7169" width="9.36328125" style="10" customWidth="1"/>
    <col min="7170" max="7170" width="10.08984375" style="10" customWidth="1"/>
    <col min="7171" max="7171" width="74" style="10" customWidth="1"/>
    <col min="7172" max="7424" width="9.08984375" style="10"/>
    <col min="7425" max="7425" width="9.36328125" style="10" customWidth="1"/>
    <col min="7426" max="7426" width="10.08984375" style="10" customWidth="1"/>
    <col min="7427" max="7427" width="74" style="10" customWidth="1"/>
    <col min="7428" max="7680" width="9.08984375" style="10"/>
    <col min="7681" max="7681" width="9.36328125" style="10" customWidth="1"/>
    <col min="7682" max="7682" width="10.08984375" style="10" customWidth="1"/>
    <col min="7683" max="7683" width="74" style="10" customWidth="1"/>
    <col min="7684" max="7936" width="9.08984375" style="10"/>
    <col min="7937" max="7937" width="9.36328125" style="10" customWidth="1"/>
    <col min="7938" max="7938" width="10.08984375" style="10" customWidth="1"/>
    <col min="7939" max="7939" width="74" style="10" customWidth="1"/>
    <col min="7940" max="8192" width="9.08984375" style="10"/>
    <col min="8193" max="8193" width="9.36328125" style="10" customWidth="1"/>
    <col min="8194" max="8194" width="10.08984375" style="10" customWidth="1"/>
    <col min="8195" max="8195" width="74" style="10" customWidth="1"/>
    <col min="8196" max="8448" width="9.08984375" style="10"/>
    <col min="8449" max="8449" width="9.36328125" style="10" customWidth="1"/>
    <col min="8450" max="8450" width="10.08984375" style="10" customWidth="1"/>
    <col min="8451" max="8451" width="74" style="10" customWidth="1"/>
    <col min="8452" max="8704" width="9.08984375" style="10"/>
    <col min="8705" max="8705" width="9.36328125" style="10" customWidth="1"/>
    <col min="8706" max="8706" width="10.08984375" style="10" customWidth="1"/>
    <col min="8707" max="8707" width="74" style="10" customWidth="1"/>
    <col min="8708" max="8960" width="9.08984375" style="10"/>
    <col min="8961" max="8961" width="9.36328125" style="10" customWidth="1"/>
    <col min="8962" max="8962" width="10.08984375" style="10" customWidth="1"/>
    <col min="8963" max="8963" width="74" style="10" customWidth="1"/>
    <col min="8964" max="9216" width="9.08984375" style="10"/>
    <col min="9217" max="9217" width="9.36328125" style="10" customWidth="1"/>
    <col min="9218" max="9218" width="10.08984375" style="10" customWidth="1"/>
    <col min="9219" max="9219" width="74" style="10" customWidth="1"/>
    <col min="9220" max="9472" width="9.08984375" style="10"/>
    <col min="9473" max="9473" width="9.36328125" style="10" customWidth="1"/>
    <col min="9474" max="9474" width="10.08984375" style="10" customWidth="1"/>
    <col min="9475" max="9475" width="74" style="10" customWidth="1"/>
    <col min="9476" max="9728" width="9.08984375" style="10"/>
    <col min="9729" max="9729" width="9.36328125" style="10" customWidth="1"/>
    <col min="9730" max="9730" width="10.08984375" style="10" customWidth="1"/>
    <col min="9731" max="9731" width="74" style="10" customWidth="1"/>
    <col min="9732" max="9984" width="9.08984375" style="10"/>
    <col min="9985" max="9985" width="9.36328125" style="10" customWidth="1"/>
    <col min="9986" max="9986" width="10.08984375" style="10" customWidth="1"/>
    <col min="9987" max="9987" width="74" style="10" customWidth="1"/>
    <col min="9988" max="10240" width="9.08984375" style="10"/>
    <col min="10241" max="10241" width="9.36328125" style="10" customWidth="1"/>
    <col min="10242" max="10242" width="10.08984375" style="10" customWidth="1"/>
    <col min="10243" max="10243" width="74" style="10" customWidth="1"/>
    <col min="10244" max="10496" width="9.08984375" style="10"/>
    <col min="10497" max="10497" width="9.36328125" style="10" customWidth="1"/>
    <col min="10498" max="10498" width="10.08984375" style="10" customWidth="1"/>
    <col min="10499" max="10499" width="74" style="10" customWidth="1"/>
    <col min="10500" max="10752" width="9.08984375" style="10"/>
    <col min="10753" max="10753" width="9.36328125" style="10" customWidth="1"/>
    <col min="10754" max="10754" width="10.08984375" style="10" customWidth="1"/>
    <col min="10755" max="10755" width="74" style="10" customWidth="1"/>
    <col min="10756" max="11008" width="9.08984375" style="10"/>
    <col min="11009" max="11009" width="9.36328125" style="10" customWidth="1"/>
    <col min="11010" max="11010" width="10.08984375" style="10" customWidth="1"/>
    <col min="11011" max="11011" width="74" style="10" customWidth="1"/>
    <col min="11012" max="11264" width="9.08984375" style="10"/>
    <col min="11265" max="11265" width="9.36328125" style="10" customWidth="1"/>
    <col min="11266" max="11266" width="10.08984375" style="10" customWidth="1"/>
    <col min="11267" max="11267" width="74" style="10" customWidth="1"/>
    <col min="11268" max="11520" width="9.08984375" style="10"/>
    <col min="11521" max="11521" width="9.36328125" style="10" customWidth="1"/>
    <col min="11522" max="11522" width="10.08984375" style="10" customWidth="1"/>
    <col min="11523" max="11523" width="74" style="10" customWidth="1"/>
    <col min="11524" max="11776" width="9.08984375" style="10"/>
    <col min="11777" max="11777" width="9.36328125" style="10" customWidth="1"/>
    <col min="11778" max="11778" width="10.08984375" style="10" customWidth="1"/>
    <col min="11779" max="11779" width="74" style="10" customWidth="1"/>
    <col min="11780" max="12032" width="9.08984375" style="10"/>
    <col min="12033" max="12033" width="9.36328125" style="10" customWidth="1"/>
    <col min="12034" max="12034" width="10.08984375" style="10" customWidth="1"/>
    <col min="12035" max="12035" width="74" style="10" customWidth="1"/>
    <col min="12036" max="12288" width="9.08984375" style="10"/>
    <col min="12289" max="12289" width="9.36328125" style="10" customWidth="1"/>
    <col min="12290" max="12290" width="10.08984375" style="10" customWidth="1"/>
    <col min="12291" max="12291" width="74" style="10" customWidth="1"/>
    <col min="12292" max="12544" width="9.08984375" style="10"/>
    <col min="12545" max="12545" width="9.36328125" style="10" customWidth="1"/>
    <col min="12546" max="12546" width="10.08984375" style="10" customWidth="1"/>
    <col min="12547" max="12547" width="74" style="10" customWidth="1"/>
    <col min="12548" max="12800" width="9.08984375" style="10"/>
    <col min="12801" max="12801" width="9.36328125" style="10" customWidth="1"/>
    <col min="12802" max="12802" width="10.08984375" style="10" customWidth="1"/>
    <col min="12803" max="12803" width="74" style="10" customWidth="1"/>
    <col min="12804" max="13056" width="9.08984375" style="10"/>
    <col min="13057" max="13057" width="9.36328125" style="10" customWidth="1"/>
    <col min="13058" max="13058" width="10.08984375" style="10" customWidth="1"/>
    <col min="13059" max="13059" width="74" style="10" customWidth="1"/>
    <col min="13060" max="13312" width="9.08984375" style="10"/>
    <col min="13313" max="13313" width="9.36328125" style="10" customWidth="1"/>
    <col min="13314" max="13314" width="10.08984375" style="10" customWidth="1"/>
    <col min="13315" max="13315" width="74" style="10" customWidth="1"/>
    <col min="13316" max="13568" width="9.08984375" style="10"/>
    <col min="13569" max="13569" width="9.36328125" style="10" customWidth="1"/>
    <col min="13570" max="13570" width="10.08984375" style="10" customWidth="1"/>
    <col min="13571" max="13571" width="74" style="10" customWidth="1"/>
    <col min="13572" max="13824" width="9.08984375" style="10"/>
    <col min="13825" max="13825" width="9.36328125" style="10" customWidth="1"/>
    <col min="13826" max="13826" width="10.08984375" style="10" customWidth="1"/>
    <col min="13827" max="13827" width="74" style="10" customWidth="1"/>
    <col min="13828" max="14080" width="9.08984375" style="10"/>
    <col min="14081" max="14081" width="9.36328125" style="10" customWidth="1"/>
    <col min="14082" max="14082" width="10.08984375" style="10" customWidth="1"/>
    <col min="14083" max="14083" width="74" style="10" customWidth="1"/>
    <col min="14084" max="14336" width="9.08984375" style="10"/>
    <col min="14337" max="14337" width="9.36328125" style="10" customWidth="1"/>
    <col min="14338" max="14338" width="10.08984375" style="10" customWidth="1"/>
    <col min="14339" max="14339" width="74" style="10" customWidth="1"/>
    <col min="14340" max="14592" width="9.08984375" style="10"/>
    <col min="14593" max="14593" width="9.36328125" style="10" customWidth="1"/>
    <col min="14594" max="14594" width="10.08984375" style="10" customWidth="1"/>
    <col min="14595" max="14595" width="74" style="10" customWidth="1"/>
    <col min="14596" max="14848" width="9.08984375" style="10"/>
    <col min="14849" max="14849" width="9.36328125" style="10" customWidth="1"/>
    <col min="14850" max="14850" width="10.08984375" style="10" customWidth="1"/>
    <col min="14851" max="14851" width="74" style="10" customWidth="1"/>
    <col min="14852" max="15104" width="9.08984375" style="10"/>
    <col min="15105" max="15105" width="9.36328125" style="10" customWidth="1"/>
    <col min="15106" max="15106" width="10.08984375" style="10" customWidth="1"/>
    <col min="15107" max="15107" width="74" style="10" customWidth="1"/>
    <col min="15108" max="15360" width="9.08984375" style="10"/>
    <col min="15361" max="15361" width="9.36328125" style="10" customWidth="1"/>
    <col min="15362" max="15362" width="10.08984375" style="10" customWidth="1"/>
    <col min="15363" max="15363" width="74" style="10" customWidth="1"/>
    <col min="15364" max="15616" width="9.08984375" style="10"/>
    <col min="15617" max="15617" width="9.36328125" style="10" customWidth="1"/>
    <col min="15618" max="15618" width="10.08984375" style="10" customWidth="1"/>
    <col min="15619" max="15619" width="74" style="10" customWidth="1"/>
    <col min="15620" max="15872" width="9.08984375" style="10"/>
    <col min="15873" max="15873" width="9.36328125" style="10" customWidth="1"/>
    <col min="15874" max="15874" width="10.08984375" style="10" customWidth="1"/>
    <col min="15875" max="15875" width="74" style="10" customWidth="1"/>
    <col min="15876" max="16128" width="9.08984375" style="10"/>
    <col min="16129" max="16129" width="9.36328125" style="10" customWidth="1"/>
    <col min="16130" max="16130" width="10.08984375" style="10" customWidth="1"/>
    <col min="16131" max="16131" width="74" style="10" customWidth="1"/>
    <col min="16132" max="16384" width="9.08984375" style="10"/>
  </cols>
  <sheetData>
    <row r="1" spans="1:9" s="5" customFormat="1" ht="11.5" x14ac:dyDescent="0.35"/>
    <row r="2" spans="1:9" s="17" customFormat="1" ht="15.5" x14ac:dyDescent="0.35">
      <c r="A2" s="105" t="s">
        <v>74</v>
      </c>
      <c r="B2" s="106"/>
      <c r="C2" s="106"/>
      <c r="D2" s="23"/>
      <c r="E2" s="23"/>
      <c r="F2" s="23"/>
      <c r="G2" s="23"/>
      <c r="H2" s="23"/>
      <c r="I2" s="23"/>
    </row>
    <row r="3" spans="1:9" s="5" customFormat="1" ht="11.5" x14ac:dyDescent="0.35"/>
    <row r="4" spans="1:9" s="12" customFormat="1" ht="27" customHeight="1" x14ac:dyDescent="0.35">
      <c r="A4" s="164" t="s">
        <v>75</v>
      </c>
      <c r="B4" s="165"/>
      <c r="C4" s="165"/>
    </row>
    <row r="5" spans="1:9" s="12" customFormat="1" ht="13" x14ac:dyDescent="0.35">
      <c r="A5" s="12" t="s">
        <v>76</v>
      </c>
    </row>
    <row r="6" spans="1:9" s="13" customFormat="1" ht="13" x14ac:dyDescent="0.35"/>
    <row r="7" spans="1:9" s="14" customFormat="1" ht="13" x14ac:dyDescent="0.3">
      <c r="B7" s="15" t="s">
        <v>77</v>
      </c>
      <c r="C7" s="15" t="s">
        <v>78</v>
      </c>
    </row>
    <row r="8" spans="1:9" s="14" customFormat="1" ht="13" x14ac:dyDescent="0.3">
      <c r="B8" s="15"/>
      <c r="C8" s="15"/>
    </row>
    <row r="9" spans="1:9" s="14" customFormat="1" ht="13" x14ac:dyDescent="0.3">
      <c r="A9" s="24" t="s">
        <v>79</v>
      </c>
      <c r="B9" s="24" t="s">
        <v>80</v>
      </c>
      <c r="C9" s="24" t="s">
        <v>81</v>
      </c>
    </row>
    <row r="10" spans="1:9" s="14" customFormat="1" ht="13" x14ac:dyDescent="0.3">
      <c r="A10" s="24" t="s">
        <v>82</v>
      </c>
      <c r="B10" s="24" t="s">
        <v>83</v>
      </c>
      <c r="C10" s="24" t="s">
        <v>84</v>
      </c>
    </row>
    <row r="11" spans="1:9" s="14" customFormat="1" ht="13" x14ac:dyDescent="0.3">
      <c r="A11" s="24" t="s">
        <v>85</v>
      </c>
      <c r="B11" s="24" t="s">
        <v>86</v>
      </c>
      <c r="C11" s="24" t="s">
        <v>87</v>
      </c>
    </row>
    <row r="12" spans="1:9" s="14" customFormat="1" ht="13" x14ac:dyDescent="0.3">
      <c r="A12" s="24" t="s">
        <v>88</v>
      </c>
      <c r="B12" s="24" t="s">
        <v>89</v>
      </c>
      <c r="C12" s="24" t="s">
        <v>90</v>
      </c>
    </row>
    <row r="13" spans="1:9" s="14" customFormat="1" ht="13" x14ac:dyDescent="0.3">
      <c r="A13" s="24" t="s">
        <v>91</v>
      </c>
      <c r="B13" s="24" t="s">
        <v>92</v>
      </c>
      <c r="C13" s="24" t="s">
        <v>93</v>
      </c>
    </row>
    <row r="14" spans="1:9" s="14" customFormat="1" ht="13" x14ac:dyDescent="0.3">
      <c r="A14" s="24" t="s">
        <v>94</v>
      </c>
      <c r="B14" s="24" t="s">
        <v>95</v>
      </c>
      <c r="C14" s="24" t="s">
        <v>96</v>
      </c>
    </row>
    <row r="15" spans="1:9" s="14" customFormat="1" ht="13" x14ac:dyDescent="0.3">
      <c r="A15" s="24" t="s">
        <v>97</v>
      </c>
      <c r="B15" s="24" t="s">
        <v>98</v>
      </c>
      <c r="C15" s="24" t="s">
        <v>99</v>
      </c>
    </row>
    <row r="16" spans="1:9" s="14" customFormat="1" ht="13" x14ac:dyDescent="0.3">
      <c r="A16" s="24" t="s">
        <v>100</v>
      </c>
      <c r="B16" s="24" t="s">
        <v>101</v>
      </c>
      <c r="C16" s="24" t="s">
        <v>102</v>
      </c>
    </row>
    <row r="17" spans="1:3" s="14" customFormat="1" ht="13" x14ac:dyDescent="0.3">
      <c r="A17" s="24" t="s">
        <v>103</v>
      </c>
      <c r="B17" s="24" t="s">
        <v>104</v>
      </c>
      <c r="C17" s="24" t="s">
        <v>105</v>
      </c>
    </row>
    <row r="18" spans="1:3" s="14" customFormat="1" ht="13" x14ac:dyDescent="0.3">
      <c r="A18" s="24" t="s">
        <v>106</v>
      </c>
      <c r="B18" s="24" t="s">
        <v>107</v>
      </c>
      <c r="C18" s="24" t="s">
        <v>108</v>
      </c>
    </row>
    <row r="19" spans="1:3" s="14" customFormat="1" ht="13" x14ac:dyDescent="0.3">
      <c r="A19" s="24" t="s">
        <v>109</v>
      </c>
      <c r="B19" s="24"/>
      <c r="C19" s="24" t="s">
        <v>110</v>
      </c>
    </row>
    <row r="20" spans="1:3" s="14" customFormat="1" ht="13" x14ac:dyDescent="0.3">
      <c r="A20" s="24"/>
      <c r="B20" s="24" t="s">
        <v>111</v>
      </c>
      <c r="C20" s="25" t="s">
        <v>112</v>
      </c>
    </row>
    <row r="21" spans="1:3" s="14" customFormat="1" ht="13" x14ac:dyDescent="0.3">
      <c r="A21" s="24" t="s">
        <v>113</v>
      </c>
      <c r="B21" s="24" t="s">
        <v>114</v>
      </c>
      <c r="C21" s="24" t="s">
        <v>115</v>
      </c>
    </row>
    <row r="22" spans="1:3" s="14" customFormat="1" ht="13" x14ac:dyDescent="0.3">
      <c r="A22" s="24" t="s">
        <v>116</v>
      </c>
      <c r="B22" s="24"/>
      <c r="C22" s="24" t="s">
        <v>117</v>
      </c>
    </row>
    <row r="23" spans="1:3" s="14" customFormat="1" ht="13" x14ac:dyDescent="0.3">
      <c r="A23" s="24"/>
      <c r="B23" s="24" t="s">
        <v>118</v>
      </c>
      <c r="C23" s="25" t="s">
        <v>119</v>
      </c>
    </row>
    <row r="24" spans="1:3" s="14" customFormat="1" ht="13" x14ac:dyDescent="0.3">
      <c r="A24" s="24"/>
      <c r="B24" s="24" t="s">
        <v>120</v>
      </c>
      <c r="C24" s="25" t="s">
        <v>121</v>
      </c>
    </row>
    <row r="25" spans="1:3" s="14" customFormat="1" ht="13" x14ac:dyDescent="0.3">
      <c r="A25" s="24" t="s">
        <v>122</v>
      </c>
      <c r="B25" s="24"/>
      <c r="C25" s="24" t="s">
        <v>123</v>
      </c>
    </row>
    <row r="26" spans="1:3" s="14" customFormat="1" ht="13" x14ac:dyDescent="0.3">
      <c r="A26" s="24"/>
      <c r="B26" s="24" t="s">
        <v>124</v>
      </c>
      <c r="C26" s="25" t="s">
        <v>125</v>
      </c>
    </row>
    <row r="27" spans="1:3" s="14" customFormat="1" ht="13" x14ac:dyDescent="0.3">
      <c r="A27" s="24"/>
      <c r="B27" s="24" t="s">
        <v>126</v>
      </c>
      <c r="C27" s="25" t="s">
        <v>127</v>
      </c>
    </row>
    <row r="28" spans="1:3" s="9" customFormat="1" ht="11.5" x14ac:dyDescent="0.25">
      <c r="A28" s="8"/>
      <c r="B28" s="8"/>
      <c r="C28" s="8"/>
    </row>
  </sheetData>
  <sheetProtection algorithmName="SHA-512" hashValue="/KALaJsdkfXa1fn95oE8ituQZTHR2GrOelgg7yXjt9qOYsx1iF9Pkovg9nGLR4tXRgMIjuf21K9GtveS5K5Iqw==" saltValue="obb4KwZtykExlFt1uRothg==" spinCount="100000" sheet="1" objects="1" scenarios="1"/>
  <mergeCells count="1">
    <mergeCell ref="A4:C4"/>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4A3B9-FC18-4AFB-AB71-0279D6ACF0B4}">
  <sheetPr codeName="Sheet5">
    <tabColor rgb="FF002060"/>
    <pageSetUpPr fitToPage="1"/>
  </sheetPr>
  <dimension ref="A2:O73"/>
  <sheetViews>
    <sheetView showGridLines="0" zoomScale="120" zoomScaleNormal="120" zoomScaleSheetLayoutView="100" zoomScalePageLayoutView="80" workbookViewId="0">
      <selection activeCell="I25" sqref="I25:I30"/>
    </sheetView>
  </sheetViews>
  <sheetFormatPr defaultColWidth="0" defaultRowHeight="11.5" x14ac:dyDescent="0.35"/>
  <cols>
    <col min="1" max="1" width="9.36328125" style="7" customWidth="1"/>
    <col min="2" max="2" width="26.6328125" style="7" customWidth="1"/>
    <col min="3" max="3" width="16.6328125" style="7" customWidth="1"/>
    <col min="4" max="4" width="22.453125" style="7" customWidth="1"/>
    <col min="5" max="5" width="40.54296875" style="7" customWidth="1"/>
    <col min="6" max="6" width="31.36328125" style="7" customWidth="1"/>
    <col min="7" max="7" width="61.453125" style="7" customWidth="1"/>
    <col min="8" max="8" width="81.08984375" style="7" customWidth="1"/>
    <col min="9" max="10" width="29.54296875" style="7" customWidth="1"/>
    <col min="11" max="15" width="9.08984375" style="7" hidden="1" customWidth="1"/>
    <col min="16" max="258" width="0" style="7" hidden="1"/>
    <col min="259" max="259" width="9.36328125" style="7" customWidth="1"/>
    <col min="260" max="260" width="26.6328125" style="7" customWidth="1"/>
    <col min="261" max="261" width="16.6328125" style="7" customWidth="1"/>
    <col min="262" max="262" width="22.453125" style="7" customWidth="1"/>
    <col min="263" max="263" width="40.54296875" style="7" customWidth="1"/>
    <col min="264" max="264" width="61.453125" style="7" customWidth="1"/>
    <col min="265" max="265" width="81.08984375" style="7" bestFit="1" customWidth="1"/>
    <col min="266" max="266" width="29.54296875" style="7" customWidth="1"/>
    <col min="267" max="514" width="0" style="7" hidden="1"/>
    <col min="515" max="515" width="9.36328125" style="7" customWidth="1"/>
    <col min="516" max="516" width="26.6328125" style="7" customWidth="1"/>
    <col min="517" max="517" width="16.6328125" style="7" customWidth="1"/>
    <col min="518" max="518" width="22.453125" style="7" customWidth="1"/>
    <col min="519" max="519" width="40.54296875" style="7" customWidth="1"/>
    <col min="520" max="520" width="61.453125" style="7" customWidth="1"/>
    <col min="521" max="521" width="81.08984375" style="7" bestFit="1" customWidth="1"/>
    <col min="522" max="522" width="29.54296875" style="7" customWidth="1"/>
    <col min="523" max="770" width="0" style="7" hidden="1"/>
    <col min="771" max="771" width="9.36328125" style="7" customWidth="1"/>
    <col min="772" max="772" width="26.6328125" style="7" customWidth="1"/>
    <col min="773" max="773" width="16.6328125" style="7" customWidth="1"/>
    <col min="774" max="774" width="22.453125" style="7" customWidth="1"/>
    <col min="775" max="775" width="40.54296875" style="7" customWidth="1"/>
    <col min="776" max="776" width="61.453125" style="7" customWidth="1"/>
    <col min="777" max="777" width="81.08984375" style="7" bestFit="1" customWidth="1"/>
    <col min="778" max="778" width="29.54296875" style="7" customWidth="1"/>
    <col min="779" max="1026" width="0" style="7" hidden="1"/>
    <col min="1027" max="1027" width="9.36328125" style="7" customWidth="1"/>
    <col min="1028" max="1028" width="26.6328125" style="7" customWidth="1"/>
    <col min="1029" max="1029" width="16.6328125" style="7" customWidth="1"/>
    <col min="1030" max="1030" width="22.453125" style="7" customWidth="1"/>
    <col min="1031" max="1031" width="40.54296875" style="7" customWidth="1"/>
    <col min="1032" max="1032" width="61.453125" style="7" customWidth="1"/>
    <col min="1033" max="1033" width="81.08984375" style="7" bestFit="1" customWidth="1"/>
    <col min="1034" max="1034" width="29.54296875" style="7" customWidth="1"/>
    <col min="1035" max="1282" width="0" style="7" hidden="1"/>
    <col min="1283" max="1283" width="9.36328125" style="7" customWidth="1"/>
    <col min="1284" max="1284" width="26.6328125" style="7" customWidth="1"/>
    <col min="1285" max="1285" width="16.6328125" style="7" customWidth="1"/>
    <col min="1286" max="1286" width="22.453125" style="7" customWidth="1"/>
    <col min="1287" max="1287" width="40.54296875" style="7" customWidth="1"/>
    <col min="1288" max="1288" width="61.453125" style="7" customWidth="1"/>
    <col min="1289" max="1289" width="81.08984375" style="7" bestFit="1" customWidth="1"/>
    <col min="1290" max="1290" width="29.54296875" style="7" customWidth="1"/>
    <col min="1291" max="1538" width="0" style="7" hidden="1"/>
    <col min="1539" max="1539" width="9.36328125" style="7" customWidth="1"/>
    <col min="1540" max="1540" width="26.6328125" style="7" customWidth="1"/>
    <col min="1541" max="1541" width="16.6328125" style="7" customWidth="1"/>
    <col min="1542" max="1542" width="22.453125" style="7" customWidth="1"/>
    <col min="1543" max="1543" width="40.54296875" style="7" customWidth="1"/>
    <col min="1544" max="1544" width="61.453125" style="7" customWidth="1"/>
    <col min="1545" max="1545" width="81.08984375" style="7" bestFit="1" customWidth="1"/>
    <col min="1546" max="1546" width="29.54296875" style="7" customWidth="1"/>
    <col min="1547" max="1794" width="0" style="7" hidden="1"/>
    <col min="1795" max="1795" width="9.36328125" style="7" customWidth="1"/>
    <col min="1796" max="1796" width="26.6328125" style="7" customWidth="1"/>
    <col min="1797" max="1797" width="16.6328125" style="7" customWidth="1"/>
    <col min="1798" max="1798" width="22.453125" style="7" customWidth="1"/>
    <col min="1799" max="1799" width="40.54296875" style="7" customWidth="1"/>
    <col min="1800" max="1800" width="61.453125" style="7" customWidth="1"/>
    <col min="1801" max="1801" width="81.08984375" style="7" bestFit="1" customWidth="1"/>
    <col min="1802" max="1802" width="29.54296875" style="7" customWidth="1"/>
    <col min="1803" max="2050" width="0" style="7" hidden="1"/>
    <col min="2051" max="2051" width="9.36328125" style="7" customWidth="1"/>
    <col min="2052" max="2052" width="26.6328125" style="7" customWidth="1"/>
    <col min="2053" max="2053" width="16.6328125" style="7" customWidth="1"/>
    <col min="2054" max="2054" width="22.453125" style="7" customWidth="1"/>
    <col min="2055" max="2055" width="40.54296875" style="7" customWidth="1"/>
    <col min="2056" max="2056" width="61.453125" style="7" customWidth="1"/>
    <col min="2057" max="2057" width="81.08984375" style="7" bestFit="1" customWidth="1"/>
    <col min="2058" max="2058" width="29.54296875" style="7" customWidth="1"/>
    <col min="2059" max="2306" width="0" style="7" hidden="1"/>
    <col min="2307" max="2307" width="9.36328125" style="7" customWidth="1"/>
    <col min="2308" max="2308" width="26.6328125" style="7" customWidth="1"/>
    <col min="2309" max="2309" width="16.6328125" style="7" customWidth="1"/>
    <col min="2310" max="2310" width="22.453125" style="7" customWidth="1"/>
    <col min="2311" max="2311" width="40.54296875" style="7" customWidth="1"/>
    <col min="2312" max="2312" width="61.453125" style="7" customWidth="1"/>
    <col min="2313" max="2313" width="81.08984375" style="7" bestFit="1" customWidth="1"/>
    <col min="2314" max="2314" width="29.54296875" style="7" customWidth="1"/>
    <col min="2315" max="2562" width="0" style="7" hidden="1"/>
    <col min="2563" max="2563" width="9.36328125" style="7" customWidth="1"/>
    <col min="2564" max="2564" width="26.6328125" style="7" customWidth="1"/>
    <col min="2565" max="2565" width="16.6328125" style="7" customWidth="1"/>
    <col min="2566" max="2566" width="22.453125" style="7" customWidth="1"/>
    <col min="2567" max="2567" width="40.54296875" style="7" customWidth="1"/>
    <col min="2568" max="2568" width="61.453125" style="7" customWidth="1"/>
    <col min="2569" max="2569" width="81.08984375" style="7" bestFit="1" customWidth="1"/>
    <col min="2570" max="2570" width="29.54296875" style="7" customWidth="1"/>
    <col min="2571" max="2818" width="0" style="7" hidden="1"/>
    <col min="2819" max="2819" width="9.36328125" style="7" customWidth="1"/>
    <col min="2820" max="2820" width="26.6328125" style="7" customWidth="1"/>
    <col min="2821" max="2821" width="16.6328125" style="7" customWidth="1"/>
    <col min="2822" max="2822" width="22.453125" style="7" customWidth="1"/>
    <col min="2823" max="2823" width="40.54296875" style="7" customWidth="1"/>
    <col min="2824" max="2824" width="61.453125" style="7" customWidth="1"/>
    <col min="2825" max="2825" width="81.08984375" style="7" bestFit="1" customWidth="1"/>
    <col min="2826" max="2826" width="29.54296875" style="7" customWidth="1"/>
    <col min="2827" max="3074" width="0" style="7" hidden="1"/>
    <col min="3075" max="3075" width="9.36328125" style="7" customWidth="1"/>
    <col min="3076" max="3076" width="26.6328125" style="7" customWidth="1"/>
    <col min="3077" max="3077" width="16.6328125" style="7" customWidth="1"/>
    <col min="3078" max="3078" width="22.453125" style="7" customWidth="1"/>
    <col min="3079" max="3079" width="40.54296875" style="7" customWidth="1"/>
    <col min="3080" max="3080" width="61.453125" style="7" customWidth="1"/>
    <col min="3081" max="3081" width="81.08984375" style="7" bestFit="1" customWidth="1"/>
    <col min="3082" max="3082" width="29.54296875" style="7" customWidth="1"/>
    <col min="3083" max="3330" width="0" style="7" hidden="1"/>
    <col min="3331" max="3331" width="9.36328125" style="7" customWidth="1"/>
    <col min="3332" max="3332" width="26.6328125" style="7" customWidth="1"/>
    <col min="3333" max="3333" width="16.6328125" style="7" customWidth="1"/>
    <col min="3334" max="3334" width="22.453125" style="7" customWidth="1"/>
    <col min="3335" max="3335" width="40.54296875" style="7" customWidth="1"/>
    <col min="3336" max="3336" width="61.453125" style="7" customWidth="1"/>
    <col min="3337" max="3337" width="81.08984375" style="7" bestFit="1" customWidth="1"/>
    <col min="3338" max="3338" width="29.54296875" style="7" customWidth="1"/>
    <col min="3339" max="3586" width="0" style="7" hidden="1"/>
    <col min="3587" max="3587" width="9.36328125" style="7" customWidth="1"/>
    <col min="3588" max="3588" width="26.6328125" style="7" customWidth="1"/>
    <col min="3589" max="3589" width="16.6328125" style="7" customWidth="1"/>
    <col min="3590" max="3590" width="22.453125" style="7" customWidth="1"/>
    <col min="3591" max="3591" width="40.54296875" style="7" customWidth="1"/>
    <col min="3592" max="3592" width="61.453125" style="7" customWidth="1"/>
    <col min="3593" max="3593" width="81.08984375" style="7" bestFit="1" customWidth="1"/>
    <col min="3594" max="3594" width="29.54296875" style="7" customWidth="1"/>
    <col min="3595" max="3842" width="0" style="7" hidden="1"/>
    <col min="3843" max="3843" width="9.36328125" style="7" customWidth="1"/>
    <col min="3844" max="3844" width="26.6328125" style="7" customWidth="1"/>
    <col min="3845" max="3845" width="16.6328125" style="7" customWidth="1"/>
    <col min="3846" max="3846" width="22.453125" style="7" customWidth="1"/>
    <col min="3847" max="3847" width="40.54296875" style="7" customWidth="1"/>
    <col min="3848" max="3848" width="61.453125" style="7" customWidth="1"/>
    <col min="3849" max="3849" width="81.08984375" style="7" bestFit="1" customWidth="1"/>
    <col min="3850" max="3850" width="29.54296875" style="7" customWidth="1"/>
    <col min="3851" max="4098" width="0" style="7" hidden="1"/>
    <col min="4099" max="4099" width="9.36328125" style="7" customWidth="1"/>
    <col min="4100" max="4100" width="26.6328125" style="7" customWidth="1"/>
    <col min="4101" max="4101" width="16.6328125" style="7" customWidth="1"/>
    <col min="4102" max="4102" width="22.453125" style="7" customWidth="1"/>
    <col min="4103" max="4103" width="40.54296875" style="7" customWidth="1"/>
    <col min="4104" max="4104" width="61.453125" style="7" customWidth="1"/>
    <col min="4105" max="4105" width="81.08984375" style="7" bestFit="1" customWidth="1"/>
    <col min="4106" max="4106" width="29.54296875" style="7" customWidth="1"/>
    <col min="4107" max="4354" width="0" style="7" hidden="1"/>
    <col min="4355" max="4355" width="9.36328125" style="7" customWidth="1"/>
    <col min="4356" max="4356" width="26.6328125" style="7" customWidth="1"/>
    <col min="4357" max="4357" width="16.6328125" style="7" customWidth="1"/>
    <col min="4358" max="4358" width="22.453125" style="7" customWidth="1"/>
    <col min="4359" max="4359" width="40.54296875" style="7" customWidth="1"/>
    <col min="4360" max="4360" width="61.453125" style="7" customWidth="1"/>
    <col min="4361" max="4361" width="81.08984375" style="7" bestFit="1" customWidth="1"/>
    <col min="4362" max="4362" width="29.54296875" style="7" customWidth="1"/>
    <col min="4363" max="4610" width="0" style="7" hidden="1"/>
    <col min="4611" max="4611" width="9.36328125" style="7" customWidth="1"/>
    <col min="4612" max="4612" width="26.6328125" style="7" customWidth="1"/>
    <col min="4613" max="4613" width="16.6328125" style="7" customWidth="1"/>
    <col min="4614" max="4614" width="22.453125" style="7" customWidth="1"/>
    <col min="4615" max="4615" width="40.54296875" style="7" customWidth="1"/>
    <col min="4616" max="4616" width="61.453125" style="7" customWidth="1"/>
    <col min="4617" max="4617" width="81.08984375" style="7" bestFit="1" customWidth="1"/>
    <col min="4618" max="4618" width="29.54296875" style="7" customWidth="1"/>
    <col min="4619" max="4866" width="0" style="7" hidden="1"/>
    <col min="4867" max="4867" width="9.36328125" style="7" customWidth="1"/>
    <col min="4868" max="4868" width="26.6328125" style="7" customWidth="1"/>
    <col min="4869" max="4869" width="16.6328125" style="7" customWidth="1"/>
    <col min="4870" max="4870" width="22.453125" style="7" customWidth="1"/>
    <col min="4871" max="4871" width="40.54296875" style="7" customWidth="1"/>
    <col min="4872" max="4872" width="61.453125" style="7" customWidth="1"/>
    <col min="4873" max="4873" width="81.08984375" style="7" bestFit="1" customWidth="1"/>
    <col min="4874" max="4874" width="29.54296875" style="7" customWidth="1"/>
    <col min="4875" max="5122" width="0" style="7" hidden="1"/>
    <col min="5123" max="5123" width="9.36328125" style="7" customWidth="1"/>
    <col min="5124" max="5124" width="26.6328125" style="7" customWidth="1"/>
    <col min="5125" max="5125" width="16.6328125" style="7" customWidth="1"/>
    <col min="5126" max="5126" width="22.453125" style="7" customWidth="1"/>
    <col min="5127" max="5127" width="40.54296875" style="7" customWidth="1"/>
    <col min="5128" max="5128" width="61.453125" style="7" customWidth="1"/>
    <col min="5129" max="5129" width="81.08984375" style="7" bestFit="1" customWidth="1"/>
    <col min="5130" max="5130" width="29.54296875" style="7" customWidth="1"/>
    <col min="5131" max="5378" width="0" style="7" hidden="1"/>
    <col min="5379" max="5379" width="9.36328125" style="7" customWidth="1"/>
    <col min="5380" max="5380" width="26.6328125" style="7" customWidth="1"/>
    <col min="5381" max="5381" width="16.6328125" style="7" customWidth="1"/>
    <col min="5382" max="5382" width="22.453125" style="7" customWidth="1"/>
    <col min="5383" max="5383" width="40.54296875" style="7" customWidth="1"/>
    <col min="5384" max="5384" width="61.453125" style="7" customWidth="1"/>
    <col min="5385" max="5385" width="81.08984375" style="7" bestFit="1" customWidth="1"/>
    <col min="5386" max="5386" width="29.54296875" style="7" customWidth="1"/>
    <col min="5387" max="5634" width="0" style="7" hidden="1"/>
    <col min="5635" max="5635" width="9.36328125" style="7" customWidth="1"/>
    <col min="5636" max="5636" width="26.6328125" style="7" customWidth="1"/>
    <col min="5637" max="5637" width="16.6328125" style="7" customWidth="1"/>
    <col min="5638" max="5638" width="22.453125" style="7" customWidth="1"/>
    <col min="5639" max="5639" width="40.54296875" style="7" customWidth="1"/>
    <col min="5640" max="5640" width="61.453125" style="7" customWidth="1"/>
    <col min="5641" max="5641" width="81.08984375" style="7" bestFit="1" customWidth="1"/>
    <col min="5642" max="5642" width="29.54296875" style="7" customWidth="1"/>
    <col min="5643" max="5890" width="0" style="7" hidden="1"/>
    <col min="5891" max="5891" width="9.36328125" style="7" customWidth="1"/>
    <col min="5892" max="5892" width="26.6328125" style="7" customWidth="1"/>
    <col min="5893" max="5893" width="16.6328125" style="7" customWidth="1"/>
    <col min="5894" max="5894" width="22.453125" style="7" customWidth="1"/>
    <col min="5895" max="5895" width="40.54296875" style="7" customWidth="1"/>
    <col min="5896" max="5896" width="61.453125" style="7" customWidth="1"/>
    <col min="5897" max="5897" width="81.08984375" style="7" bestFit="1" customWidth="1"/>
    <col min="5898" max="5898" width="29.54296875" style="7" customWidth="1"/>
    <col min="5899" max="6146" width="0" style="7" hidden="1"/>
    <col min="6147" max="6147" width="9.36328125" style="7" customWidth="1"/>
    <col min="6148" max="6148" width="26.6328125" style="7" customWidth="1"/>
    <col min="6149" max="6149" width="16.6328125" style="7" customWidth="1"/>
    <col min="6150" max="6150" width="22.453125" style="7" customWidth="1"/>
    <col min="6151" max="6151" width="40.54296875" style="7" customWidth="1"/>
    <col min="6152" max="6152" width="61.453125" style="7" customWidth="1"/>
    <col min="6153" max="6153" width="81.08984375" style="7" bestFit="1" customWidth="1"/>
    <col min="6154" max="6154" width="29.54296875" style="7" customWidth="1"/>
    <col min="6155" max="6402" width="0" style="7" hidden="1"/>
    <col min="6403" max="6403" width="9.36328125" style="7" customWidth="1"/>
    <col min="6404" max="6404" width="26.6328125" style="7" customWidth="1"/>
    <col min="6405" max="6405" width="16.6328125" style="7" customWidth="1"/>
    <col min="6406" max="6406" width="22.453125" style="7" customWidth="1"/>
    <col min="6407" max="6407" width="40.54296875" style="7" customWidth="1"/>
    <col min="6408" max="6408" width="61.453125" style="7" customWidth="1"/>
    <col min="6409" max="6409" width="81.08984375" style="7" bestFit="1" customWidth="1"/>
    <col min="6410" max="6410" width="29.54296875" style="7" customWidth="1"/>
    <col min="6411" max="6658" width="0" style="7" hidden="1"/>
    <col min="6659" max="6659" width="9.36328125" style="7" customWidth="1"/>
    <col min="6660" max="6660" width="26.6328125" style="7" customWidth="1"/>
    <col min="6661" max="6661" width="16.6328125" style="7" customWidth="1"/>
    <col min="6662" max="6662" width="22.453125" style="7" customWidth="1"/>
    <col min="6663" max="6663" width="40.54296875" style="7" customWidth="1"/>
    <col min="6664" max="6664" width="61.453125" style="7" customWidth="1"/>
    <col min="6665" max="6665" width="81.08984375" style="7" bestFit="1" customWidth="1"/>
    <col min="6666" max="6666" width="29.54296875" style="7" customWidth="1"/>
    <col min="6667" max="6914" width="0" style="7" hidden="1"/>
    <col min="6915" max="6915" width="9.36328125" style="7" customWidth="1"/>
    <col min="6916" max="6916" width="26.6328125" style="7" customWidth="1"/>
    <col min="6917" max="6917" width="16.6328125" style="7" customWidth="1"/>
    <col min="6918" max="6918" width="22.453125" style="7" customWidth="1"/>
    <col min="6919" max="6919" width="40.54296875" style="7" customWidth="1"/>
    <col min="6920" max="6920" width="61.453125" style="7" customWidth="1"/>
    <col min="6921" max="6921" width="81.08984375" style="7" bestFit="1" customWidth="1"/>
    <col min="6922" max="6922" width="29.54296875" style="7" customWidth="1"/>
    <col min="6923" max="7170" width="0" style="7" hidden="1"/>
    <col min="7171" max="7171" width="9.36328125" style="7" customWidth="1"/>
    <col min="7172" max="7172" width="26.6328125" style="7" customWidth="1"/>
    <col min="7173" max="7173" width="16.6328125" style="7" customWidth="1"/>
    <col min="7174" max="7174" width="22.453125" style="7" customWidth="1"/>
    <col min="7175" max="7175" width="40.54296875" style="7" customWidth="1"/>
    <col min="7176" max="7176" width="61.453125" style="7" customWidth="1"/>
    <col min="7177" max="7177" width="81.08984375" style="7" bestFit="1" customWidth="1"/>
    <col min="7178" max="7178" width="29.54296875" style="7" customWidth="1"/>
    <col min="7179" max="7426" width="0" style="7" hidden="1"/>
    <col min="7427" max="7427" width="9.36328125" style="7" customWidth="1"/>
    <col min="7428" max="7428" width="26.6328125" style="7" customWidth="1"/>
    <col min="7429" max="7429" width="16.6328125" style="7" customWidth="1"/>
    <col min="7430" max="7430" width="22.453125" style="7" customWidth="1"/>
    <col min="7431" max="7431" width="40.54296875" style="7" customWidth="1"/>
    <col min="7432" max="7432" width="61.453125" style="7" customWidth="1"/>
    <col min="7433" max="7433" width="81.08984375" style="7" bestFit="1" customWidth="1"/>
    <col min="7434" max="7434" width="29.54296875" style="7" customWidth="1"/>
    <col min="7435" max="7682" width="0" style="7" hidden="1"/>
    <col min="7683" max="7683" width="9.36328125" style="7" customWidth="1"/>
    <col min="7684" max="7684" width="26.6328125" style="7" customWidth="1"/>
    <col min="7685" max="7685" width="16.6328125" style="7" customWidth="1"/>
    <col min="7686" max="7686" width="22.453125" style="7" customWidth="1"/>
    <col min="7687" max="7687" width="40.54296875" style="7" customWidth="1"/>
    <col min="7688" max="7688" width="61.453125" style="7" customWidth="1"/>
    <col min="7689" max="7689" width="81.08984375" style="7" bestFit="1" customWidth="1"/>
    <col min="7690" max="7690" width="29.54296875" style="7" customWidth="1"/>
    <col min="7691" max="7938" width="0" style="7" hidden="1"/>
    <col min="7939" max="7939" width="9.36328125" style="7" customWidth="1"/>
    <col min="7940" max="7940" width="26.6328125" style="7" customWidth="1"/>
    <col min="7941" max="7941" width="16.6328125" style="7" customWidth="1"/>
    <col min="7942" max="7942" width="22.453125" style="7" customWidth="1"/>
    <col min="7943" max="7943" width="40.54296875" style="7" customWidth="1"/>
    <col min="7944" max="7944" width="61.453125" style="7" customWidth="1"/>
    <col min="7945" max="7945" width="81.08984375" style="7" bestFit="1" customWidth="1"/>
    <col min="7946" max="7946" width="29.54296875" style="7" customWidth="1"/>
    <col min="7947" max="8194" width="0" style="7" hidden="1"/>
    <col min="8195" max="8195" width="9.36328125" style="7" customWidth="1"/>
    <col min="8196" max="8196" width="26.6328125" style="7" customWidth="1"/>
    <col min="8197" max="8197" width="16.6328125" style="7" customWidth="1"/>
    <col min="8198" max="8198" width="22.453125" style="7" customWidth="1"/>
    <col min="8199" max="8199" width="40.54296875" style="7" customWidth="1"/>
    <col min="8200" max="8200" width="61.453125" style="7" customWidth="1"/>
    <col min="8201" max="8201" width="81.08984375" style="7" bestFit="1" customWidth="1"/>
    <col min="8202" max="8202" width="29.54296875" style="7" customWidth="1"/>
    <col min="8203" max="8450" width="0" style="7" hidden="1"/>
    <col min="8451" max="8451" width="9.36328125" style="7" customWidth="1"/>
    <col min="8452" max="8452" width="26.6328125" style="7" customWidth="1"/>
    <col min="8453" max="8453" width="16.6328125" style="7" customWidth="1"/>
    <col min="8454" max="8454" width="22.453125" style="7" customWidth="1"/>
    <col min="8455" max="8455" width="40.54296875" style="7" customWidth="1"/>
    <col min="8456" max="8456" width="61.453125" style="7" customWidth="1"/>
    <col min="8457" max="8457" width="81.08984375" style="7" bestFit="1" customWidth="1"/>
    <col min="8458" max="8458" width="29.54296875" style="7" customWidth="1"/>
    <col min="8459" max="8706" width="0" style="7" hidden="1"/>
    <col min="8707" max="8707" width="9.36328125" style="7" customWidth="1"/>
    <col min="8708" max="8708" width="26.6328125" style="7" customWidth="1"/>
    <col min="8709" max="8709" width="16.6328125" style="7" customWidth="1"/>
    <col min="8710" max="8710" width="22.453125" style="7" customWidth="1"/>
    <col min="8711" max="8711" width="40.54296875" style="7" customWidth="1"/>
    <col min="8712" max="8712" width="61.453125" style="7" customWidth="1"/>
    <col min="8713" max="8713" width="81.08984375" style="7" bestFit="1" customWidth="1"/>
    <col min="8714" max="8714" width="29.54296875" style="7" customWidth="1"/>
    <col min="8715" max="8962" width="0" style="7" hidden="1"/>
    <col min="8963" max="8963" width="9.36328125" style="7" customWidth="1"/>
    <col min="8964" max="8964" width="26.6328125" style="7" customWidth="1"/>
    <col min="8965" max="8965" width="16.6328125" style="7" customWidth="1"/>
    <col min="8966" max="8966" width="22.453125" style="7" customWidth="1"/>
    <col min="8967" max="8967" width="40.54296875" style="7" customWidth="1"/>
    <col min="8968" max="8968" width="61.453125" style="7" customWidth="1"/>
    <col min="8969" max="8969" width="81.08984375" style="7" bestFit="1" customWidth="1"/>
    <col min="8970" max="8970" width="29.54296875" style="7" customWidth="1"/>
    <col min="8971" max="9218" width="0" style="7" hidden="1"/>
    <col min="9219" max="9219" width="9.36328125" style="7" customWidth="1"/>
    <col min="9220" max="9220" width="26.6328125" style="7" customWidth="1"/>
    <col min="9221" max="9221" width="16.6328125" style="7" customWidth="1"/>
    <col min="9222" max="9222" width="22.453125" style="7" customWidth="1"/>
    <col min="9223" max="9223" width="40.54296875" style="7" customWidth="1"/>
    <col min="9224" max="9224" width="61.453125" style="7" customWidth="1"/>
    <col min="9225" max="9225" width="81.08984375" style="7" bestFit="1" customWidth="1"/>
    <col min="9226" max="9226" width="29.54296875" style="7" customWidth="1"/>
    <col min="9227" max="9474" width="0" style="7" hidden="1"/>
    <col min="9475" max="9475" width="9.36328125" style="7" customWidth="1"/>
    <col min="9476" max="9476" width="26.6328125" style="7" customWidth="1"/>
    <col min="9477" max="9477" width="16.6328125" style="7" customWidth="1"/>
    <col min="9478" max="9478" width="22.453125" style="7" customWidth="1"/>
    <col min="9479" max="9479" width="40.54296875" style="7" customWidth="1"/>
    <col min="9480" max="9480" width="61.453125" style="7" customWidth="1"/>
    <col min="9481" max="9481" width="81.08984375" style="7" bestFit="1" customWidth="1"/>
    <col min="9482" max="9482" width="29.54296875" style="7" customWidth="1"/>
    <col min="9483" max="9730" width="0" style="7" hidden="1"/>
    <col min="9731" max="9731" width="9.36328125" style="7" customWidth="1"/>
    <col min="9732" max="9732" width="26.6328125" style="7" customWidth="1"/>
    <col min="9733" max="9733" width="16.6328125" style="7" customWidth="1"/>
    <col min="9734" max="9734" width="22.453125" style="7" customWidth="1"/>
    <col min="9735" max="9735" width="40.54296875" style="7" customWidth="1"/>
    <col min="9736" max="9736" width="61.453125" style="7" customWidth="1"/>
    <col min="9737" max="9737" width="81.08984375" style="7" bestFit="1" customWidth="1"/>
    <col min="9738" max="9738" width="29.54296875" style="7" customWidth="1"/>
    <col min="9739" max="9986" width="0" style="7" hidden="1"/>
    <col min="9987" max="9987" width="9.36328125" style="7" customWidth="1"/>
    <col min="9988" max="9988" width="26.6328125" style="7" customWidth="1"/>
    <col min="9989" max="9989" width="16.6328125" style="7" customWidth="1"/>
    <col min="9990" max="9990" width="22.453125" style="7" customWidth="1"/>
    <col min="9991" max="9991" width="40.54296875" style="7" customWidth="1"/>
    <col min="9992" max="9992" width="61.453125" style="7" customWidth="1"/>
    <col min="9993" max="9993" width="81.08984375" style="7" bestFit="1" customWidth="1"/>
    <col min="9994" max="9994" width="29.54296875" style="7" customWidth="1"/>
    <col min="9995" max="10242" width="0" style="7" hidden="1"/>
    <col min="10243" max="10243" width="9.36328125" style="7" customWidth="1"/>
    <col min="10244" max="10244" width="26.6328125" style="7" customWidth="1"/>
    <col min="10245" max="10245" width="16.6328125" style="7" customWidth="1"/>
    <col min="10246" max="10246" width="22.453125" style="7" customWidth="1"/>
    <col min="10247" max="10247" width="40.54296875" style="7" customWidth="1"/>
    <col min="10248" max="10248" width="61.453125" style="7" customWidth="1"/>
    <col min="10249" max="10249" width="81.08984375" style="7" bestFit="1" customWidth="1"/>
    <col min="10250" max="10250" width="29.54296875" style="7" customWidth="1"/>
    <col min="10251" max="10498" width="0" style="7" hidden="1"/>
    <col min="10499" max="10499" width="9.36328125" style="7" customWidth="1"/>
    <col min="10500" max="10500" width="26.6328125" style="7" customWidth="1"/>
    <col min="10501" max="10501" width="16.6328125" style="7" customWidth="1"/>
    <col min="10502" max="10502" width="22.453125" style="7" customWidth="1"/>
    <col min="10503" max="10503" width="40.54296875" style="7" customWidth="1"/>
    <col min="10504" max="10504" width="61.453125" style="7" customWidth="1"/>
    <col min="10505" max="10505" width="81.08984375" style="7" bestFit="1" customWidth="1"/>
    <col min="10506" max="10506" width="29.54296875" style="7" customWidth="1"/>
    <col min="10507" max="10754" width="0" style="7" hidden="1"/>
    <col min="10755" max="10755" width="9.36328125" style="7" customWidth="1"/>
    <col min="10756" max="10756" width="26.6328125" style="7" customWidth="1"/>
    <col min="10757" max="10757" width="16.6328125" style="7" customWidth="1"/>
    <col min="10758" max="10758" width="22.453125" style="7" customWidth="1"/>
    <col min="10759" max="10759" width="40.54296875" style="7" customWidth="1"/>
    <col min="10760" max="10760" width="61.453125" style="7" customWidth="1"/>
    <col min="10761" max="10761" width="81.08984375" style="7" bestFit="1" customWidth="1"/>
    <col min="10762" max="10762" width="29.54296875" style="7" customWidth="1"/>
    <col min="10763" max="11010" width="0" style="7" hidden="1"/>
    <col min="11011" max="11011" width="9.36328125" style="7" customWidth="1"/>
    <col min="11012" max="11012" width="26.6328125" style="7" customWidth="1"/>
    <col min="11013" max="11013" width="16.6328125" style="7" customWidth="1"/>
    <col min="11014" max="11014" width="22.453125" style="7" customWidth="1"/>
    <col min="11015" max="11015" width="40.54296875" style="7" customWidth="1"/>
    <col min="11016" max="11016" width="61.453125" style="7" customWidth="1"/>
    <col min="11017" max="11017" width="81.08984375" style="7" bestFit="1" customWidth="1"/>
    <col min="11018" max="11018" width="29.54296875" style="7" customWidth="1"/>
    <col min="11019" max="11266" width="0" style="7" hidden="1"/>
    <col min="11267" max="11267" width="9.36328125" style="7" customWidth="1"/>
    <col min="11268" max="11268" width="26.6328125" style="7" customWidth="1"/>
    <col min="11269" max="11269" width="16.6328125" style="7" customWidth="1"/>
    <col min="11270" max="11270" width="22.453125" style="7" customWidth="1"/>
    <col min="11271" max="11271" width="40.54296875" style="7" customWidth="1"/>
    <col min="11272" max="11272" width="61.453125" style="7" customWidth="1"/>
    <col min="11273" max="11273" width="81.08984375" style="7" bestFit="1" customWidth="1"/>
    <col min="11274" max="11274" width="29.54296875" style="7" customWidth="1"/>
    <col min="11275" max="11522" width="0" style="7" hidden="1"/>
    <col min="11523" max="11523" width="9.36328125" style="7" customWidth="1"/>
    <col min="11524" max="11524" width="26.6328125" style="7" customWidth="1"/>
    <col min="11525" max="11525" width="16.6328125" style="7" customWidth="1"/>
    <col min="11526" max="11526" width="22.453125" style="7" customWidth="1"/>
    <col min="11527" max="11527" width="40.54296875" style="7" customWidth="1"/>
    <col min="11528" max="11528" width="61.453125" style="7" customWidth="1"/>
    <col min="11529" max="11529" width="81.08984375" style="7" bestFit="1" customWidth="1"/>
    <col min="11530" max="11530" width="29.54296875" style="7" customWidth="1"/>
    <col min="11531" max="11778" width="0" style="7" hidden="1"/>
    <col min="11779" max="11779" width="9.36328125" style="7" customWidth="1"/>
    <col min="11780" max="11780" width="26.6328125" style="7" customWidth="1"/>
    <col min="11781" max="11781" width="16.6328125" style="7" customWidth="1"/>
    <col min="11782" max="11782" width="22.453125" style="7" customWidth="1"/>
    <col min="11783" max="11783" width="40.54296875" style="7" customWidth="1"/>
    <col min="11784" max="11784" width="61.453125" style="7" customWidth="1"/>
    <col min="11785" max="11785" width="81.08984375" style="7" bestFit="1" customWidth="1"/>
    <col min="11786" max="11786" width="29.54296875" style="7" customWidth="1"/>
    <col min="11787" max="12034" width="0" style="7" hidden="1"/>
    <col min="12035" max="12035" width="9.36328125" style="7" customWidth="1"/>
    <col min="12036" max="12036" width="26.6328125" style="7" customWidth="1"/>
    <col min="12037" max="12037" width="16.6328125" style="7" customWidth="1"/>
    <col min="12038" max="12038" width="22.453125" style="7" customWidth="1"/>
    <col min="12039" max="12039" width="40.54296875" style="7" customWidth="1"/>
    <col min="12040" max="12040" width="61.453125" style="7" customWidth="1"/>
    <col min="12041" max="12041" width="81.08984375" style="7" bestFit="1" customWidth="1"/>
    <col min="12042" max="12042" width="29.54296875" style="7" customWidth="1"/>
    <col min="12043" max="12290" width="0" style="7" hidden="1"/>
    <col min="12291" max="12291" width="9.36328125" style="7" customWidth="1"/>
    <col min="12292" max="12292" width="26.6328125" style="7" customWidth="1"/>
    <col min="12293" max="12293" width="16.6328125" style="7" customWidth="1"/>
    <col min="12294" max="12294" width="22.453125" style="7" customWidth="1"/>
    <col min="12295" max="12295" width="40.54296875" style="7" customWidth="1"/>
    <col min="12296" max="12296" width="61.453125" style="7" customWidth="1"/>
    <col min="12297" max="12297" width="81.08984375" style="7" bestFit="1" customWidth="1"/>
    <col min="12298" max="12298" width="29.54296875" style="7" customWidth="1"/>
    <col min="12299" max="12546" width="0" style="7" hidden="1"/>
    <col min="12547" max="12547" width="9.36328125" style="7" customWidth="1"/>
    <col min="12548" max="12548" width="26.6328125" style="7" customWidth="1"/>
    <col min="12549" max="12549" width="16.6328125" style="7" customWidth="1"/>
    <col min="12550" max="12550" width="22.453125" style="7" customWidth="1"/>
    <col min="12551" max="12551" width="40.54296875" style="7" customWidth="1"/>
    <col min="12552" max="12552" width="61.453125" style="7" customWidth="1"/>
    <col min="12553" max="12553" width="81.08984375" style="7" bestFit="1" customWidth="1"/>
    <col min="12554" max="12554" width="29.54296875" style="7" customWidth="1"/>
    <col min="12555" max="12802" width="0" style="7" hidden="1"/>
    <col min="12803" max="12803" width="9.36328125" style="7" customWidth="1"/>
    <col min="12804" max="12804" width="26.6328125" style="7" customWidth="1"/>
    <col min="12805" max="12805" width="16.6328125" style="7" customWidth="1"/>
    <col min="12806" max="12806" width="22.453125" style="7" customWidth="1"/>
    <col min="12807" max="12807" width="40.54296875" style="7" customWidth="1"/>
    <col min="12808" max="12808" width="61.453125" style="7" customWidth="1"/>
    <col min="12809" max="12809" width="81.08984375" style="7" bestFit="1" customWidth="1"/>
    <col min="12810" max="12810" width="29.54296875" style="7" customWidth="1"/>
    <col min="12811" max="13058" width="0" style="7" hidden="1"/>
    <col min="13059" max="13059" width="9.36328125" style="7" customWidth="1"/>
    <col min="13060" max="13060" width="26.6328125" style="7" customWidth="1"/>
    <col min="13061" max="13061" width="16.6328125" style="7" customWidth="1"/>
    <col min="13062" max="13062" width="22.453125" style="7" customWidth="1"/>
    <col min="13063" max="13063" width="40.54296875" style="7" customWidth="1"/>
    <col min="13064" max="13064" width="61.453125" style="7" customWidth="1"/>
    <col min="13065" max="13065" width="81.08984375" style="7" bestFit="1" customWidth="1"/>
    <col min="13066" max="13066" width="29.54296875" style="7" customWidth="1"/>
    <col min="13067" max="13314" width="0" style="7" hidden="1"/>
    <col min="13315" max="13315" width="9.36328125" style="7" customWidth="1"/>
    <col min="13316" max="13316" width="26.6328125" style="7" customWidth="1"/>
    <col min="13317" max="13317" width="16.6328125" style="7" customWidth="1"/>
    <col min="13318" max="13318" width="22.453125" style="7" customWidth="1"/>
    <col min="13319" max="13319" width="40.54296875" style="7" customWidth="1"/>
    <col min="13320" max="13320" width="61.453125" style="7" customWidth="1"/>
    <col min="13321" max="13321" width="81.08984375" style="7" bestFit="1" customWidth="1"/>
    <col min="13322" max="13322" width="29.54296875" style="7" customWidth="1"/>
    <col min="13323" max="13570" width="0" style="7" hidden="1"/>
    <col min="13571" max="13571" width="9.36328125" style="7" customWidth="1"/>
    <col min="13572" max="13572" width="26.6328125" style="7" customWidth="1"/>
    <col min="13573" max="13573" width="16.6328125" style="7" customWidth="1"/>
    <col min="13574" max="13574" width="22.453125" style="7" customWidth="1"/>
    <col min="13575" max="13575" width="40.54296875" style="7" customWidth="1"/>
    <col min="13576" max="13576" width="61.453125" style="7" customWidth="1"/>
    <col min="13577" max="13577" width="81.08984375" style="7" bestFit="1" customWidth="1"/>
    <col min="13578" max="13578" width="29.54296875" style="7" customWidth="1"/>
    <col min="13579" max="13826" width="0" style="7" hidden="1"/>
    <col min="13827" max="13827" width="9.36328125" style="7" customWidth="1"/>
    <col min="13828" max="13828" width="26.6328125" style="7" customWidth="1"/>
    <col min="13829" max="13829" width="16.6328125" style="7" customWidth="1"/>
    <col min="13830" max="13830" width="22.453125" style="7" customWidth="1"/>
    <col min="13831" max="13831" width="40.54296875" style="7" customWidth="1"/>
    <col min="13832" max="13832" width="61.453125" style="7" customWidth="1"/>
    <col min="13833" max="13833" width="81.08984375" style="7" bestFit="1" customWidth="1"/>
    <col min="13834" max="13834" width="29.54296875" style="7" customWidth="1"/>
    <col min="13835" max="14082" width="0" style="7" hidden="1"/>
    <col min="14083" max="14083" width="9.36328125" style="7" customWidth="1"/>
    <col min="14084" max="14084" width="26.6328125" style="7" customWidth="1"/>
    <col min="14085" max="14085" width="16.6328125" style="7" customWidth="1"/>
    <col min="14086" max="14086" width="22.453125" style="7" customWidth="1"/>
    <col min="14087" max="14087" width="40.54296875" style="7" customWidth="1"/>
    <col min="14088" max="14088" width="61.453125" style="7" customWidth="1"/>
    <col min="14089" max="14089" width="81.08984375" style="7" bestFit="1" customWidth="1"/>
    <col min="14090" max="14090" width="29.54296875" style="7" customWidth="1"/>
    <col min="14091" max="14338" width="0" style="7" hidden="1"/>
    <col min="14339" max="14339" width="9.36328125" style="7" customWidth="1"/>
    <col min="14340" max="14340" width="26.6328125" style="7" customWidth="1"/>
    <col min="14341" max="14341" width="16.6328125" style="7" customWidth="1"/>
    <col min="14342" max="14342" width="22.453125" style="7" customWidth="1"/>
    <col min="14343" max="14343" width="40.54296875" style="7" customWidth="1"/>
    <col min="14344" max="14344" width="61.453125" style="7" customWidth="1"/>
    <col min="14345" max="14345" width="81.08984375" style="7" bestFit="1" customWidth="1"/>
    <col min="14346" max="14346" width="29.54296875" style="7" customWidth="1"/>
    <col min="14347" max="14594" width="0" style="7" hidden="1"/>
    <col min="14595" max="14595" width="9.36328125" style="7" customWidth="1"/>
    <col min="14596" max="14596" width="26.6328125" style="7" customWidth="1"/>
    <col min="14597" max="14597" width="16.6328125" style="7" customWidth="1"/>
    <col min="14598" max="14598" width="22.453125" style="7" customWidth="1"/>
    <col min="14599" max="14599" width="40.54296875" style="7" customWidth="1"/>
    <col min="14600" max="14600" width="61.453125" style="7" customWidth="1"/>
    <col min="14601" max="14601" width="81.08984375" style="7" bestFit="1" customWidth="1"/>
    <col min="14602" max="14602" width="29.54296875" style="7" customWidth="1"/>
    <col min="14603" max="14850" width="0" style="7" hidden="1"/>
    <col min="14851" max="14851" width="9.36328125" style="7" customWidth="1"/>
    <col min="14852" max="14852" width="26.6328125" style="7" customWidth="1"/>
    <col min="14853" max="14853" width="16.6328125" style="7" customWidth="1"/>
    <col min="14854" max="14854" width="22.453125" style="7" customWidth="1"/>
    <col min="14855" max="14855" width="40.54296875" style="7" customWidth="1"/>
    <col min="14856" max="14856" width="61.453125" style="7" customWidth="1"/>
    <col min="14857" max="14857" width="81.08984375" style="7" bestFit="1" customWidth="1"/>
    <col min="14858" max="14858" width="29.54296875" style="7" customWidth="1"/>
    <col min="14859" max="15106" width="0" style="7" hidden="1"/>
    <col min="15107" max="15107" width="9.36328125" style="7" customWidth="1"/>
    <col min="15108" max="15108" width="26.6328125" style="7" customWidth="1"/>
    <col min="15109" max="15109" width="16.6328125" style="7" customWidth="1"/>
    <col min="15110" max="15110" width="22.453125" style="7" customWidth="1"/>
    <col min="15111" max="15111" width="40.54296875" style="7" customWidth="1"/>
    <col min="15112" max="15112" width="61.453125" style="7" customWidth="1"/>
    <col min="15113" max="15113" width="81.08984375" style="7" bestFit="1" customWidth="1"/>
    <col min="15114" max="15114" width="29.54296875" style="7" customWidth="1"/>
    <col min="15115" max="15362" width="0" style="7" hidden="1"/>
    <col min="15363" max="15363" width="9.36328125" style="7" customWidth="1"/>
    <col min="15364" max="15364" width="26.6328125" style="7" customWidth="1"/>
    <col min="15365" max="15365" width="16.6328125" style="7" customWidth="1"/>
    <col min="15366" max="15366" width="22.453125" style="7" customWidth="1"/>
    <col min="15367" max="15367" width="40.54296875" style="7" customWidth="1"/>
    <col min="15368" max="15368" width="61.453125" style="7" customWidth="1"/>
    <col min="15369" max="15369" width="81.08984375" style="7" bestFit="1" customWidth="1"/>
    <col min="15370" max="15370" width="29.54296875" style="7" customWidth="1"/>
    <col min="15371" max="15618" width="0" style="7" hidden="1"/>
    <col min="15619" max="15619" width="9.36328125" style="7" customWidth="1"/>
    <col min="15620" max="15620" width="26.6328125" style="7" customWidth="1"/>
    <col min="15621" max="15621" width="16.6328125" style="7" customWidth="1"/>
    <col min="15622" max="15622" width="22.453125" style="7" customWidth="1"/>
    <col min="15623" max="15623" width="40.54296875" style="7" customWidth="1"/>
    <col min="15624" max="15624" width="61.453125" style="7" customWidth="1"/>
    <col min="15625" max="15625" width="81.08984375" style="7" bestFit="1" customWidth="1"/>
    <col min="15626" max="15626" width="29.54296875" style="7" customWidth="1"/>
    <col min="15627" max="15874" width="0" style="7" hidden="1"/>
    <col min="15875" max="15875" width="9.36328125" style="7" customWidth="1"/>
    <col min="15876" max="15876" width="26.6328125" style="7" customWidth="1"/>
    <col min="15877" max="15877" width="16.6328125" style="7" customWidth="1"/>
    <col min="15878" max="15878" width="22.453125" style="7" customWidth="1"/>
    <col min="15879" max="15879" width="40.54296875" style="7" customWidth="1"/>
    <col min="15880" max="15880" width="61.453125" style="7" customWidth="1"/>
    <col min="15881" max="15881" width="81.08984375" style="7" bestFit="1" customWidth="1"/>
    <col min="15882" max="15882" width="29.54296875" style="7" customWidth="1"/>
    <col min="15883" max="16130" width="0" style="7" hidden="1"/>
    <col min="16131" max="16131" width="9.36328125" style="7" customWidth="1"/>
    <col min="16132" max="16132" width="26.6328125" style="7" customWidth="1"/>
    <col min="16133" max="16133" width="16.6328125" style="7" customWidth="1"/>
    <col min="16134" max="16134" width="22.453125" style="7" customWidth="1"/>
    <col min="16135" max="16135" width="40.54296875" style="7" customWidth="1"/>
    <col min="16136" max="16136" width="61.453125" style="7" customWidth="1"/>
    <col min="16137" max="16137" width="81.08984375" style="7" bestFit="1" customWidth="1"/>
    <col min="16138" max="16138" width="29.54296875" style="7" customWidth="1"/>
    <col min="16139" max="16384" width="0" style="7" hidden="1"/>
  </cols>
  <sheetData>
    <row r="2" spans="1:10" customFormat="1" ht="15.5" x14ac:dyDescent="0.35">
      <c r="A2" s="105" t="s">
        <v>128</v>
      </c>
      <c r="B2" s="107"/>
      <c r="C2" s="107"/>
      <c r="D2" s="107"/>
      <c r="E2" s="107"/>
      <c r="F2" s="107"/>
      <c r="G2" s="107"/>
      <c r="H2" s="107"/>
      <c r="I2" s="107"/>
      <c r="J2" s="107"/>
    </row>
    <row r="4" spans="1:10" s="145" customFormat="1" ht="14.5" x14ac:dyDescent="0.35">
      <c r="A4" s="169" t="s">
        <v>129</v>
      </c>
    </row>
    <row r="5" spans="1:10" s="145" customFormat="1" ht="14.5" x14ac:dyDescent="0.35">
      <c r="A5" s="169" t="s">
        <v>76</v>
      </c>
    </row>
    <row r="8" spans="1:10" ht="27" customHeight="1" x14ac:dyDescent="0.35">
      <c r="A8" s="6" t="s">
        <v>130</v>
      </c>
      <c r="B8" s="6" t="s">
        <v>131</v>
      </c>
      <c r="C8" s="6" t="s">
        <v>132</v>
      </c>
      <c r="D8" s="6" t="s">
        <v>133</v>
      </c>
      <c r="E8" s="6" t="s">
        <v>134</v>
      </c>
      <c r="F8" s="6" t="s">
        <v>135</v>
      </c>
      <c r="G8" s="6" t="s">
        <v>136</v>
      </c>
      <c r="H8" s="6" t="s">
        <v>137</v>
      </c>
      <c r="I8" s="6" t="s">
        <v>138</v>
      </c>
      <c r="J8" s="6" t="s">
        <v>139</v>
      </c>
    </row>
    <row r="9" spans="1:10" x14ac:dyDescent="0.35">
      <c r="A9" s="26"/>
      <c r="B9" s="6"/>
      <c r="C9" s="6"/>
      <c r="D9" s="6"/>
      <c r="E9" s="6"/>
      <c r="F9" s="6"/>
      <c r="G9" s="6"/>
      <c r="H9" s="6"/>
      <c r="I9" s="6"/>
      <c r="J9" s="6"/>
    </row>
    <row r="10" spans="1:10" ht="23" x14ac:dyDescent="0.35">
      <c r="A10" s="27" t="s">
        <v>92</v>
      </c>
      <c r="B10" s="27" t="s">
        <v>140</v>
      </c>
      <c r="C10" s="27">
        <v>0.90400000000000003</v>
      </c>
      <c r="D10" s="27" t="s">
        <v>141</v>
      </c>
      <c r="E10" s="27" t="s">
        <v>142</v>
      </c>
      <c r="F10" s="27">
        <v>1.0900000000000001</v>
      </c>
      <c r="G10" s="27" t="s">
        <v>143</v>
      </c>
      <c r="H10" s="27" t="s">
        <v>144</v>
      </c>
      <c r="I10" s="27" t="s">
        <v>145</v>
      </c>
      <c r="J10" s="27" t="s">
        <v>143</v>
      </c>
    </row>
    <row r="11" spans="1:10" ht="23" x14ac:dyDescent="0.35">
      <c r="A11" s="28" t="s">
        <v>92</v>
      </c>
      <c r="B11" s="28" t="s">
        <v>140</v>
      </c>
      <c r="C11" s="28">
        <v>0.32900000000000001</v>
      </c>
      <c r="D11" s="28" t="s">
        <v>141</v>
      </c>
      <c r="E11" s="28" t="s">
        <v>142</v>
      </c>
      <c r="F11" s="28">
        <v>1.0900000000000001</v>
      </c>
      <c r="G11" s="28" t="s">
        <v>146</v>
      </c>
      <c r="H11" s="28"/>
      <c r="I11" s="28" t="s">
        <v>147</v>
      </c>
      <c r="J11" s="28" t="s">
        <v>146</v>
      </c>
    </row>
    <row r="12" spans="1:10" ht="23" x14ac:dyDescent="0.35">
      <c r="A12" s="28" t="s">
        <v>92</v>
      </c>
      <c r="B12" s="28" t="s">
        <v>140</v>
      </c>
      <c r="C12" s="28">
        <v>0.443</v>
      </c>
      <c r="D12" s="28" t="s">
        <v>141</v>
      </c>
      <c r="E12" s="28" t="s">
        <v>142</v>
      </c>
      <c r="F12" s="28">
        <v>1.0900000000000001</v>
      </c>
      <c r="G12" s="28" t="s">
        <v>148</v>
      </c>
      <c r="H12" s="28"/>
      <c r="I12" s="28" t="s">
        <v>149</v>
      </c>
      <c r="J12" s="28" t="s">
        <v>148</v>
      </c>
    </row>
    <row r="13" spans="1:10" ht="57.5" x14ac:dyDescent="0.35">
      <c r="A13" s="28" t="s">
        <v>92</v>
      </c>
      <c r="B13" s="28" t="s">
        <v>150</v>
      </c>
      <c r="C13" s="28">
        <v>0.443</v>
      </c>
      <c r="D13" s="28" t="s">
        <v>141</v>
      </c>
      <c r="E13" s="28" t="s">
        <v>151</v>
      </c>
      <c r="F13" s="28">
        <v>1.0900000000000001</v>
      </c>
      <c r="G13" s="28" t="s">
        <v>150</v>
      </c>
      <c r="H13" s="28"/>
      <c r="I13" s="28" t="s">
        <v>152</v>
      </c>
      <c r="J13" s="28" t="s">
        <v>153</v>
      </c>
    </row>
    <row r="14" spans="1:10" ht="23" x14ac:dyDescent="0.35">
      <c r="A14" s="28" t="s">
        <v>92</v>
      </c>
      <c r="B14" s="28" t="s">
        <v>154</v>
      </c>
      <c r="C14" s="166" t="s">
        <v>155</v>
      </c>
      <c r="D14" s="167"/>
      <c r="E14" s="167"/>
      <c r="F14" s="28">
        <v>1.0900000000000001</v>
      </c>
      <c r="G14" s="28" t="s">
        <v>154</v>
      </c>
      <c r="H14" s="28" t="s">
        <v>156</v>
      </c>
      <c r="I14" s="28"/>
      <c r="J14" s="28"/>
    </row>
    <row r="15" spans="1:10" ht="23" x14ac:dyDescent="0.35">
      <c r="A15" s="28" t="s">
        <v>92</v>
      </c>
      <c r="B15" s="28" t="s">
        <v>157</v>
      </c>
      <c r="C15" s="28">
        <v>0.26</v>
      </c>
      <c r="D15" s="28" t="s">
        <v>141</v>
      </c>
      <c r="E15" s="28" t="s">
        <v>158</v>
      </c>
      <c r="F15" s="28">
        <v>1.0900000000000001</v>
      </c>
      <c r="G15" s="28" t="s">
        <v>157</v>
      </c>
      <c r="H15" s="28" t="s">
        <v>159</v>
      </c>
      <c r="I15" s="28"/>
      <c r="J15" s="28"/>
    </row>
    <row r="16" spans="1:10" x14ac:dyDescent="0.35">
      <c r="A16" s="28" t="s">
        <v>92</v>
      </c>
      <c r="B16" s="28" t="s">
        <v>160</v>
      </c>
      <c r="C16" s="28">
        <v>0.39</v>
      </c>
      <c r="D16" s="28" t="s">
        <v>141</v>
      </c>
      <c r="E16" s="28" t="s">
        <v>161</v>
      </c>
      <c r="F16" s="28">
        <v>1.0900000000000001</v>
      </c>
      <c r="G16" s="28" t="s">
        <v>160</v>
      </c>
      <c r="H16" s="28"/>
      <c r="I16" s="28"/>
      <c r="J16" s="28"/>
    </row>
    <row r="17" spans="1:10" x14ac:dyDescent="0.35">
      <c r="A17" s="28" t="s">
        <v>95</v>
      </c>
      <c r="B17" s="28" t="s">
        <v>162</v>
      </c>
      <c r="C17" s="28">
        <v>0.80100000000000005</v>
      </c>
      <c r="D17" s="28" t="s">
        <v>163</v>
      </c>
      <c r="E17" s="28" t="s">
        <v>164</v>
      </c>
      <c r="F17" s="28">
        <v>1.0900000000000001</v>
      </c>
      <c r="G17" s="28" t="s">
        <v>162</v>
      </c>
      <c r="H17" s="166" t="s">
        <v>165</v>
      </c>
      <c r="I17" s="28" t="s">
        <v>166</v>
      </c>
      <c r="J17" s="28" t="s">
        <v>162</v>
      </c>
    </row>
    <row r="18" spans="1:10" x14ac:dyDescent="0.35">
      <c r="A18" s="166" t="s">
        <v>95</v>
      </c>
      <c r="B18" s="166" t="s">
        <v>167</v>
      </c>
      <c r="C18" s="166">
        <v>0.64500000000000002</v>
      </c>
      <c r="D18" s="166" t="s">
        <v>163</v>
      </c>
      <c r="E18" s="166" t="s">
        <v>168</v>
      </c>
      <c r="F18" s="166">
        <v>1.0900000000000001</v>
      </c>
      <c r="G18" s="166" t="s">
        <v>167</v>
      </c>
      <c r="H18" s="167"/>
      <c r="I18" s="166" t="s">
        <v>169</v>
      </c>
      <c r="J18" s="166" t="s">
        <v>167</v>
      </c>
    </row>
    <row r="19" spans="1:10" x14ac:dyDescent="0.35">
      <c r="A19" s="167"/>
      <c r="B19" s="167"/>
      <c r="C19" s="167"/>
      <c r="D19" s="167"/>
      <c r="E19" s="167"/>
      <c r="F19" s="167"/>
      <c r="G19" s="167"/>
      <c r="H19" s="167"/>
      <c r="I19" s="167" t="s">
        <v>170</v>
      </c>
      <c r="J19" s="167"/>
    </row>
    <row r="20" spans="1:10" x14ac:dyDescent="0.35">
      <c r="A20" s="167"/>
      <c r="B20" s="167"/>
      <c r="C20" s="167"/>
      <c r="D20" s="167"/>
      <c r="E20" s="167"/>
      <c r="F20" s="167"/>
      <c r="G20" s="167"/>
      <c r="H20" s="167"/>
      <c r="I20" s="167" t="s">
        <v>171</v>
      </c>
      <c r="J20" s="167"/>
    </row>
    <row r="21" spans="1:10" x14ac:dyDescent="0.35">
      <c r="A21" s="167"/>
      <c r="B21" s="167"/>
      <c r="C21" s="167"/>
      <c r="D21" s="167"/>
      <c r="E21" s="167"/>
      <c r="F21" s="167"/>
      <c r="G21" s="167"/>
      <c r="H21" s="167"/>
      <c r="I21" s="167" t="s">
        <v>172</v>
      </c>
      <c r="J21" s="167"/>
    </row>
    <row r="22" spans="1:10" x14ac:dyDescent="0.35">
      <c r="A22" s="167"/>
      <c r="B22" s="167"/>
      <c r="C22" s="167"/>
      <c r="D22" s="167"/>
      <c r="E22" s="167"/>
      <c r="F22" s="167"/>
      <c r="G22" s="167"/>
      <c r="H22" s="167"/>
      <c r="I22" s="167" t="s">
        <v>173</v>
      </c>
      <c r="J22" s="167"/>
    </row>
    <row r="23" spans="1:10" x14ac:dyDescent="0.35">
      <c r="A23" s="167"/>
      <c r="B23" s="167"/>
      <c r="C23" s="167"/>
      <c r="D23" s="167"/>
      <c r="E23" s="167"/>
      <c r="F23" s="167"/>
      <c r="G23" s="167"/>
      <c r="H23" s="167"/>
      <c r="I23" s="167" t="s">
        <v>174</v>
      </c>
      <c r="J23" s="167"/>
    </row>
    <row r="24" spans="1:10" x14ac:dyDescent="0.35">
      <c r="A24" s="167"/>
      <c r="B24" s="167"/>
      <c r="C24" s="167"/>
      <c r="D24" s="167"/>
      <c r="E24" s="167"/>
      <c r="F24" s="167"/>
      <c r="G24" s="167"/>
      <c r="H24" s="167"/>
      <c r="I24" s="167" t="s">
        <v>175</v>
      </c>
      <c r="J24" s="167"/>
    </row>
    <row r="25" spans="1:10" x14ac:dyDescent="0.35">
      <c r="A25" s="166" t="s">
        <v>95</v>
      </c>
      <c r="B25" s="166" t="s">
        <v>176</v>
      </c>
      <c r="C25" s="166">
        <v>0.53800000000000003</v>
      </c>
      <c r="D25" s="166" t="s">
        <v>163</v>
      </c>
      <c r="E25" s="166" t="s">
        <v>177</v>
      </c>
      <c r="F25" s="166">
        <v>1.0900000000000001</v>
      </c>
      <c r="G25" s="166" t="s">
        <v>176</v>
      </c>
      <c r="H25" s="167"/>
      <c r="I25" s="166" t="s">
        <v>178</v>
      </c>
      <c r="J25" s="166" t="s">
        <v>176</v>
      </c>
    </row>
    <row r="26" spans="1:10" x14ac:dyDescent="0.35">
      <c r="A26" s="167"/>
      <c r="B26" s="167"/>
      <c r="C26" s="167"/>
      <c r="D26" s="167"/>
      <c r="E26" s="167"/>
      <c r="F26" s="167"/>
      <c r="G26" s="167"/>
      <c r="H26" s="167"/>
      <c r="I26" s="167" t="s">
        <v>179</v>
      </c>
      <c r="J26" s="167"/>
    </row>
    <row r="27" spans="1:10" x14ac:dyDescent="0.35">
      <c r="A27" s="167"/>
      <c r="B27" s="167"/>
      <c r="C27" s="167"/>
      <c r="D27" s="167"/>
      <c r="E27" s="167"/>
      <c r="F27" s="167"/>
      <c r="G27" s="167"/>
      <c r="H27" s="167"/>
      <c r="I27" s="167" t="s">
        <v>180</v>
      </c>
      <c r="J27" s="167"/>
    </row>
    <row r="28" spans="1:10" x14ac:dyDescent="0.35">
      <c r="A28" s="167"/>
      <c r="B28" s="167"/>
      <c r="C28" s="167"/>
      <c r="D28" s="167"/>
      <c r="E28" s="167"/>
      <c r="F28" s="167"/>
      <c r="G28" s="167"/>
      <c r="H28" s="167"/>
      <c r="I28" s="167" t="s">
        <v>181</v>
      </c>
      <c r="J28" s="167"/>
    </row>
    <row r="29" spans="1:10" x14ac:dyDescent="0.35">
      <c r="A29" s="167"/>
      <c r="B29" s="167"/>
      <c r="C29" s="167"/>
      <c r="D29" s="167"/>
      <c r="E29" s="167"/>
      <c r="F29" s="167"/>
      <c r="G29" s="167"/>
      <c r="H29" s="167"/>
      <c r="I29" s="167" t="s">
        <v>182</v>
      </c>
      <c r="J29" s="167"/>
    </row>
    <row r="30" spans="1:10" x14ac:dyDescent="0.35">
      <c r="A30" s="167"/>
      <c r="B30" s="167"/>
      <c r="C30" s="167"/>
      <c r="D30" s="167"/>
      <c r="E30" s="167"/>
      <c r="F30" s="167"/>
      <c r="G30" s="167"/>
      <c r="H30" s="167"/>
      <c r="I30" s="167" t="s">
        <v>183</v>
      </c>
      <c r="J30" s="167"/>
    </row>
    <row r="31" spans="1:10" x14ac:dyDescent="0.35">
      <c r="A31" s="166" t="s">
        <v>95</v>
      </c>
      <c r="B31" s="166" t="s">
        <v>184</v>
      </c>
      <c r="C31" s="166">
        <v>0.92500000000000004</v>
      </c>
      <c r="D31" s="166" t="s">
        <v>163</v>
      </c>
      <c r="E31" s="166" t="s">
        <v>185</v>
      </c>
      <c r="F31" s="166">
        <v>1.0900000000000001</v>
      </c>
      <c r="G31" s="166" t="s">
        <v>184</v>
      </c>
      <c r="H31" s="167"/>
      <c r="I31" s="166" t="s">
        <v>186</v>
      </c>
      <c r="J31" s="166" t="s">
        <v>184</v>
      </c>
    </row>
    <row r="32" spans="1:10" x14ac:dyDescent="0.35">
      <c r="A32" s="167"/>
      <c r="B32" s="167"/>
      <c r="C32" s="167"/>
      <c r="D32" s="167"/>
      <c r="E32" s="167"/>
      <c r="F32" s="167"/>
      <c r="G32" s="167"/>
      <c r="H32" s="167"/>
      <c r="I32" s="167" t="s">
        <v>187</v>
      </c>
      <c r="J32" s="167"/>
    </row>
    <row r="33" spans="1:10" x14ac:dyDescent="0.35">
      <c r="A33" s="167"/>
      <c r="B33" s="167"/>
      <c r="C33" s="167"/>
      <c r="D33" s="167"/>
      <c r="E33" s="167"/>
      <c r="F33" s="167"/>
      <c r="G33" s="167"/>
      <c r="H33" s="167"/>
      <c r="I33" s="167" t="s">
        <v>188</v>
      </c>
      <c r="J33" s="167"/>
    </row>
    <row r="34" spans="1:10" x14ac:dyDescent="0.35">
      <c r="A34" s="167"/>
      <c r="B34" s="167"/>
      <c r="C34" s="167"/>
      <c r="D34" s="167"/>
      <c r="E34" s="167"/>
      <c r="F34" s="167"/>
      <c r="G34" s="167"/>
      <c r="H34" s="167"/>
      <c r="I34" s="167" t="s">
        <v>189</v>
      </c>
      <c r="J34" s="167"/>
    </row>
    <row r="35" spans="1:10" x14ac:dyDescent="0.35">
      <c r="A35" s="166" t="s">
        <v>95</v>
      </c>
      <c r="B35" s="166" t="s">
        <v>190</v>
      </c>
      <c r="C35" s="166">
        <v>0.26</v>
      </c>
      <c r="D35" s="166" t="s">
        <v>163</v>
      </c>
      <c r="E35" s="166" t="s">
        <v>191</v>
      </c>
      <c r="F35" s="166">
        <v>1.0900000000000001</v>
      </c>
      <c r="G35" s="166" t="s">
        <v>190</v>
      </c>
      <c r="H35" s="167"/>
      <c r="I35" s="166" t="s">
        <v>192</v>
      </c>
      <c r="J35" s="166" t="s">
        <v>190</v>
      </c>
    </row>
    <row r="36" spans="1:10" x14ac:dyDescent="0.35">
      <c r="A36" s="167"/>
      <c r="B36" s="167"/>
      <c r="C36" s="167"/>
      <c r="D36" s="167"/>
      <c r="E36" s="167"/>
      <c r="F36" s="167"/>
      <c r="G36" s="167"/>
      <c r="H36" s="167"/>
      <c r="I36" s="167" t="s">
        <v>193</v>
      </c>
      <c r="J36" s="167"/>
    </row>
    <row r="37" spans="1:10" x14ac:dyDescent="0.35">
      <c r="A37" s="167"/>
      <c r="B37" s="167"/>
      <c r="C37" s="167"/>
      <c r="D37" s="167"/>
      <c r="E37" s="167"/>
      <c r="F37" s="167"/>
      <c r="G37" s="167"/>
      <c r="H37" s="167"/>
      <c r="I37" s="167" t="s">
        <v>194</v>
      </c>
      <c r="J37" s="167"/>
    </row>
    <row r="38" spans="1:10" x14ac:dyDescent="0.35">
      <c r="A38" s="167"/>
      <c r="B38" s="167"/>
      <c r="C38" s="167"/>
      <c r="D38" s="167"/>
      <c r="E38" s="167"/>
      <c r="F38" s="167"/>
      <c r="G38" s="167"/>
      <c r="H38" s="167"/>
      <c r="I38" s="167" t="s">
        <v>195</v>
      </c>
      <c r="J38" s="167"/>
    </row>
    <row r="39" spans="1:10" x14ac:dyDescent="0.35">
      <c r="A39" s="166" t="s">
        <v>95</v>
      </c>
      <c r="B39" s="166" t="s">
        <v>196</v>
      </c>
      <c r="C39" s="166">
        <v>0.26800000000000002</v>
      </c>
      <c r="D39" s="166" t="s">
        <v>163</v>
      </c>
      <c r="E39" s="166" t="s">
        <v>197</v>
      </c>
      <c r="F39" s="166">
        <v>1.0900000000000001</v>
      </c>
      <c r="G39" s="166" t="s">
        <v>196</v>
      </c>
      <c r="H39" s="167"/>
      <c r="I39" s="166" t="s">
        <v>198</v>
      </c>
      <c r="J39" s="166" t="s">
        <v>196</v>
      </c>
    </row>
    <row r="40" spans="1:10" x14ac:dyDescent="0.35">
      <c r="A40" s="167"/>
      <c r="B40" s="167"/>
      <c r="C40" s="167"/>
      <c r="D40" s="167"/>
      <c r="E40" s="167"/>
      <c r="F40" s="167"/>
      <c r="G40" s="167"/>
      <c r="H40" s="167"/>
      <c r="I40" s="167" t="s">
        <v>199</v>
      </c>
      <c r="J40" s="167"/>
    </row>
    <row r="41" spans="1:10" x14ac:dyDescent="0.35">
      <c r="A41" s="167"/>
      <c r="B41" s="167"/>
      <c r="C41" s="167"/>
      <c r="D41" s="167"/>
      <c r="E41" s="167"/>
      <c r="F41" s="167"/>
      <c r="G41" s="167"/>
      <c r="H41" s="167"/>
      <c r="I41" s="167" t="s">
        <v>200</v>
      </c>
      <c r="J41" s="167"/>
    </row>
    <row r="42" spans="1:10" x14ac:dyDescent="0.35">
      <c r="A42" s="167"/>
      <c r="B42" s="167"/>
      <c r="C42" s="167"/>
      <c r="D42" s="167"/>
      <c r="E42" s="167"/>
      <c r="F42" s="167"/>
      <c r="G42" s="167"/>
      <c r="H42" s="167"/>
      <c r="I42" s="167" t="s">
        <v>201</v>
      </c>
      <c r="J42" s="167"/>
    </row>
    <row r="43" spans="1:10" x14ac:dyDescent="0.35">
      <c r="A43" s="167"/>
      <c r="B43" s="167"/>
      <c r="C43" s="167"/>
      <c r="D43" s="167"/>
      <c r="E43" s="167"/>
      <c r="F43" s="167"/>
      <c r="G43" s="167"/>
      <c r="H43" s="167"/>
      <c r="I43" s="167" t="s">
        <v>202</v>
      </c>
      <c r="J43" s="167"/>
    </row>
    <row r="44" spans="1:10" x14ac:dyDescent="0.35">
      <c r="A44" s="167"/>
      <c r="B44" s="167"/>
      <c r="C44" s="167"/>
      <c r="D44" s="167"/>
      <c r="E44" s="167"/>
      <c r="F44" s="167"/>
      <c r="G44" s="167"/>
      <c r="H44" s="167"/>
      <c r="I44" s="167" t="s">
        <v>203</v>
      </c>
      <c r="J44" s="167"/>
    </row>
    <row r="45" spans="1:10" x14ac:dyDescent="0.35">
      <c r="A45" s="44" t="s">
        <v>95</v>
      </c>
      <c r="B45" s="44" t="s">
        <v>204</v>
      </c>
      <c r="C45" s="44">
        <v>0.40300000000000002</v>
      </c>
      <c r="D45" s="44" t="s">
        <v>163</v>
      </c>
      <c r="E45" s="44" t="s">
        <v>197</v>
      </c>
      <c r="F45" s="44">
        <v>1.0900000000000001</v>
      </c>
      <c r="G45" s="44" t="s">
        <v>204</v>
      </c>
      <c r="H45" s="167"/>
      <c r="I45" s="28" t="s">
        <v>205</v>
      </c>
      <c r="J45" s="28" t="s">
        <v>204</v>
      </c>
    </row>
    <row r="46" spans="1:10" x14ac:dyDescent="0.35">
      <c r="A46" s="45"/>
      <c r="B46" s="45"/>
      <c r="C46" s="45"/>
      <c r="D46" s="45"/>
      <c r="E46" s="45"/>
      <c r="F46" s="45"/>
      <c r="G46" s="45"/>
      <c r="H46" s="167"/>
      <c r="I46" s="28" t="s">
        <v>206</v>
      </c>
      <c r="J46" s="28"/>
    </row>
    <row r="47" spans="1:10" x14ac:dyDescent="0.35">
      <c r="A47" s="45"/>
      <c r="B47" s="45"/>
      <c r="C47" s="45"/>
      <c r="D47" s="45"/>
      <c r="E47" s="45"/>
      <c r="F47" s="45"/>
      <c r="G47" s="45"/>
      <c r="H47" s="167"/>
      <c r="I47" s="28" t="s">
        <v>207</v>
      </c>
      <c r="J47" s="28"/>
    </row>
    <row r="48" spans="1:10" x14ac:dyDescent="0.35">
      <c r="A48" s="45"/>
      <c r="B48" s="45"/>
      <c r="C48" s="45"/>
      <c r="D48" s="45"/>
      <c r="E48" s="45"/>
      <c r="F48" s="45"/>
      <c r="G48" s="45"/>
      <c r="H48" s="167"/>
      <c r="I48" s="28" t="s">
        <v>208</v>
      </c>
      <c r="J48" s="28"/>
    </row>
    <row r="49" spans="1:10" x14ac:dyDescent="0.35">
      <c r="A49" s="45"/>
      <c r="B49" s="45"/>
      <c r="C49" s="45"/>
      <c r="D49" s="45"/>
      <c r="E49" s="45"/>
      <c r="F49" s="45"/>
      <c r="G49" s="45"/>
      <c r="H49" s="167"/>
      <c r="I49" s="28" t="s">
        <v>209</v>
      </c>
      <c r="J49" s="28"/>
    </row>
    <row r="50" spans="1:10" x14ac:dyDescent="0.35">
      <c r="A50" s="45"/>
      <c r="B50" s="45"/>
      <c r="C50" s="45"/>
      <c r="D50" s="45"/>
      <c r="E50" s="45"/>
      <c r="F50" s="45"/>
      <c r="G50" s="45"/>
      <c r="H50" s="167"/>
      <c r="I50" s="28" t="s">
        <v>210</v>
      </c>
      <c r="J50" s="28"/>
    </row>
    <row r="51" spans="1:10" x14ac:dyDescent="0.35">
      <c r="A51" s="46"/>
      <c r="B51" s="46"/>
      <c r="C51" s="46"/>
      <c r="D51" s="46"/>
      <c r="E51" s="46"/>
      <c r="F51" s="46"/>
      <c r="G51" s="46"/>
      <c r="H51" s="167"/>
      <c r="I51" s="28" t="s">
        <v>211</v>
      </c>
      <c r="J51" s="28"/>
    </row>
    <row r="52" spans="1:10" ht="23" x14ac:dyDescent="0.35">
      <c r="A52" s="28" t="s">
        <v>86</v>
      </c>
      <c r="B52" s="28" t="s">
        <v>212</v>
      </c>
      <c r="C52" s="28">
        <v>5.6000000000000001E-2</v>
      </c>
      <c r="D52" s="28" t="s">
        <v>163</v>
      </c>
      <c r="E52" s="28" t="s">
        <v>213</v>
      </c>
      <c r="F52" s="28">
        <v>1.0900000000000001</v>
      </c>
      <c r="G52" s="28" t="s">
        <v>214</v>
      </c>
      <c r="H52" s="28" t="s">
        <v>215</v>
      </c>
      <c r="I52" s="28" t="s">
        <v>216</v>
      </c>
      <c r="J52" s="28" t="s">
        <v>214</v>
      </c>
    </row>
    <row r="53" spans="1:10" ht="23" x14ac:dyDescent="0.35">
      <c r="A53" s="28" t="s">
        <v>86</v>
      </c>
      <c r="B53" s="28" t="s">
        <v>217</v>
      </c>
      <c r="C53" s="28">
        <v>1.8460000000000001</v>
      </c>
      <c r="D53" s="28" t="s">
        <v>163</v>
      </c>
      <c r="E53" s="28" t="s">
        <v>218</v>
      </c>
      <c r="F53" s="28">
        <v>1.0900000000000001</v>
      </c>
      <c r="G53" s="28" t="s">
        <v>217</v>
      </c>
      <c r="H53" s="28" t="s">
        <v>219</v>
      </c>
      <c r="I53" s="28" t="s">
        <v>220</v>
      </c>
      <c r="J53" s="28" t="s">
        <v>217</v>
      </c>
    </row>
    <row r="54" spans="1:10" ht="23" x14ac:dyDescent="0.35">
      <c r="A54" s="28" t="s">
        <v>86</v>
      </c>
      <c r="B54" s="28" t="s">
        <v>221</v>
      </c>
      <c r="C54" s="28">
        <v>11.87</v>
      </c>
      <c r="D54" s="28" t="s">
        <v>163</v>
      </c>
      <c r="E54" s="28" t="s">
        <v>222</v>
      </c>
      <c r="F54" s="28">
        <v>1.0900000000000001</v>
      </c>
      <c r="G54" s="28" t="s">
        <v>223</v>
      </c>
      <c r="H54" s="28" t="s">
        <v>224</v>
      </c>
      <c r="I54" s="28" t="s">
        <v>225</v>
      </c>
      <c r="J54" s="28" t="s">
        <v>223</v>
      </c>
    </row>
    <row r="55" spans="1:10" ht="23" x14ac:dyDescent="0.35">
      <c r="A55" s="28" t="s">
        <v>86</v>
      </c>
      <c r="B55" s="28" t="s">
        <v>221</v>
      </c>
      <c r="C55" s="28">
        <v>60</v>
      </c>
      <c r="D55" s="28" t="s">
        <v>163</v>
      </c>
      <c r="E55" s="28" t="s">
        <v>222</v>
      </c>
      <c r="F55" s="28">
        <v>1.0900000000000001</v>
      </c>
      <c r="G55" s="28" t="s">
        <v>226</v>
      </c>
      <c r="H55" s="28" t="s">
        <v>227</v>
      </c>
      <c r="I55" s="28" t="s">
        <v>228</v>
      </c>
      <c r="J55" s="28" t="s">
        <v>226</v>
      </c>
    </row>
    <row r="56" spans="1:10" ht="23" x14ac:dyDescent="0.35">
      <c r="A56" s="28" t="s">
        <v>86</v>
      </c>
      <c r="B56" s="28" t="s">
        <v>229</v>
      </c>
      <c r="C56" s="28">
        <v>6.2</v>
      </c>
      <c r="D56" s="28" t="s">
        <v>163</v>
      </c>
      <c r="E56" s="28" t="s">
        <v>230</v>
      </c>
      <c r="F56" s="28">
        <v>1.0900000000000001</v>
      </c>
      <c r="G56" s="28" t="s">
        <v>231</v>
      </c>
      <c r="H56" s="28" t="s">
        <v>232</v>
      </c>
      <c r="I56" s="28" t="s">
        <v>233</v>
      </c>
      <c r="J56" s="28" t="s">
        <v>231</v>
      </c>
    </row>
    <row r="57" spans="1:10" ht="23" x14ac:dyDescent="0.35">
      <c r="A57" s="29" t="s">
        <v>98</v>
      </c>
      <c r="B57" s="29" t="s">
        <v>234</v>
      </c>
      <c r="C57" s="29">
        <v>3.3849999999999998E-2</v>
      </c>
      <c r="D57" s="29" t="s">
        <v>163</v>
      </c>
      <c r="E57" s="29" t="s">
        <v>235</v>
      </c>
      <c r="F57" s="29">
        <v>0.6</v>
      </c>
      <c r="G57" s="72" t="s">
        <v>236</v>
      </c>
      <c r="H57" s="28" t="s">
        <v>237</v>
      </c>
      <c r="I57" s="28" t="s">
        <v>238</v>
      </c>
      <c r="J57" s="28" t="s">
        <v>236</v>
      </c>
    </row>
    <row r="58" spans="1:10" ht="34.5" x14ac:dyDescent="0.35">
      <c r="A58" s="29" t="s">
        <v>98</v>
      </c>
      <c r="B58" s="47"/>
      <c r="C58" s="47"/>
      <c r="D58" s="47"/>
      <c r="E58" s="47"/>
      <c r="F58" s="47"/>
      <c r="G58" s="72" t="s">
        <v>239</v>
      </c>
      <c r="H58" s="44"/>
      <c r="I58" s="28" t="s">
        <v>240</v>
      </c>
      <c r="J58" s="28" t="s">
        <v>239</v>
      </c>
    </row>
    <row r="59" spans="1:10" ht="34.5" x14ac:dyDescent="0.35">
      <c r="A59" s="29" t="s">
        <v>98</v>
      </c>
      <c r="B59" s="48"/>
      <c r="C59" s="48"/>
      <c r="D59" s="48"/>
      <c r="E59" s="48"/>
      <c r="F59" s="48"/>
      <c r="G59" s="72" t="s">
        <v>241</v>
      </c>
      <c r="H59" s="46"/>
      <c r="I59" s="28" t="s">
        <v>242</v>
      </c>
      <c r="J59" s="28" t="s">
        <v>241</v>
      </c>
    </row>
    <row r="60" spans="1:10" ht="57.5" x14ac:dyDescent="0.35">
      <c r="A60" s="29" t="s">
        <v>98</v>
      </c>
      <c r="B60" s="47" t="s">
        <v>243</v>
      </c>
      <c r="C60" s="47">
        <v>2.2000000000000002</v>
      </c>
      <c r="D60" s="47" t="s">
        <v>163</v>
      </c>
      <c r="E60" s="29" t="s">
        <v>244</v>
      </c>
      <c r="F60" s="47">
        <v>2.0299999999999998</v>
      </c>
      <c r="G60" s="28" t="s">
        <v>245</v>
      </c>
      <c r="H60" s="44"/>
      <c r="I60" s="28" t="s">
        <v>246</v>
      </c>
      <c r="J60" s="28" t="s">
        <v>245</v>
      </c>
    </row>
    <row r="61" spans="1:10" ht="57.5" x14ac:dyDescent="0.35">
      <c r="A61" s="29" t="s">
        <v>98</v>
      </c>
      <c r="B61" s="48"/>
      <c r="C61" s="48"/>
      <c r="D61" s="48"/>
      <c r="E61" s="29" t="s">
        <v>244</v>
      </c>
      <c r="F61" s="48"/>
      <c r="G61" s="28" t="s">
        <v>247</v>
      </c>
      <c r="H61" s="46"/>
      <c r="I61" s="28" t="s">
        <v>248</v>
      </c>
      <c r="J61" s="28" t="s">
        <v>247</v>
      </c>
    </row>
    <row r="62" spans="1:10" ht="23" x14ac:dyDescent="0.35">
      <c r="A62" s="29" t="s">
        <v>98</v>
      </c>
      <c r="B62" s="29" t="s">
        <v>243</v>
      </c>
      <c r="C62" s="29">
        <v>1.4</v>
      </c>
      <c r="D62" s="29" t="s">
        <v>163</v>
      </c>
      <c r="E62" s="29" t="s">
        <v>249</v>
      </c>
      <c r="F62" s="28">
        <v>1.0900000000000001</v>
      </c>
      <c r="G62" s="28" t="s">
        <v>250</v>
      </c>
      <c r="H62" s="28"/>
      <c r="I62" s="28" t="s">
        <v>251</v>
      </c>
      <c r="J62" s="28" t="s">
        <v>250</v>
      </c>
    </row>
    <row r="63" spans="1:10" ht="23" x14ac:dyDescent="0.35">
      <c r="A63" s="29" t="s">
        <v>98</v>
      </c>
      <c r="B63" s="29" t="s">
        <v>252</v>
      </c>
      <c r="C63" s="29">
        <v>8.5399999999999991</v>
      </c>
      <c r="D63" s="29" t="s">
        <v>163</v>
      </c>
      <c r="E63" s="29" t="s">
        <v>253</v>
      </c>
      <c r="F63" s="28">
        <v>1.0900000000000001</v>
      </c>
      <c r="G63" s="28" t="s">
        <v>254</v>
      </c>
      <c r="H63" s="28"/>
      <c r="I63" s="28" t="s">
        <v>255</v>
      </c>
      <c r="J63" s="28" t="s">
        <v>254</v>
      </c>
    </row>
    <row r="64" spans="1:10" ht="46" x14ac:dyDescent="0.35">
      <c r="A64" s="29" t="s">
        <v>98</v>
      </c>
      <c r="B64" s="29" t="s">
        <v>252</v>
      </c>
      <c r="C64" s="168" t="s">
        <v>155</v>
      </c>
      <c r="D64" s="167"/>
      <c r="E64" s="167"/>
      <c r="F64" s="28">
        <v>1.0900000000000001</v>
      </c>
      <c r="G64" s="28"/>
      <c r="H64" s="28"/>
      <c r="I64" s="28" t="s">
        <v>256</v>
      </c>
      <c r="J64" s="28" t="s">
        <v>257</v>
      </c>
    </row>
    <row r="65" spans="1:10" x14ac:dyDescent="0.35">
      <c r="A65" s="29" t="s">
        <v>98</v>
      </c>
      <c r="B65" s="29" t="s">
        <v>258</v>
      </c>
      <c r="C65" s="29">
        <v>9.2799999999999994</v>
      </c>
      <c r="D65" s="29" t="s">
        <v>163</v>
      </c>
      <c r="E65" s="29" t="s">
        <v>258</v>
      </c>
      <c r="F65" s="28">
        <v>1.0900000000000001</v>
      </c>
      <c r="G65" s="28" t="s">
        <v>258</v>
      </c>
      <c r="H65" s="28"/>
      <c r="I65" s="28" t="s">
        <v>259</v>
      </c>
      <c r="J65" s="28" t="s">
        <v>258</v>
      </c>
    </row>
    <row r="66" spans="1:10" x14ac:dyDescent="0.35">
      <c r="A66" s="29" t="s">
        <v>98</v>
      </c>
      <c r="B66" s="29" t="s">
        <v>260</v>
      </c>
      <c r="C66" s="29">
        <v>3.419</v>
      </c>
      <c r="D66" s="29" t="s">
        <v>163</v>
      </c>
      <c r="E66" s="29" t="s">
        <v>260</v>
      </c>
      <c r="F66" s="28">
        <v>1.1200000000000001</v>
      </c>
      <c r="G66" s="28" t="s">
        <v>260</v>
      </c>
      <c r="H66" s="28"/>
      <c r="I66" s="28" t="s">
        <v>261</v>
      </c>
      <c r="J66" s="28" t="s">
        <v>260</v>
      </c>
    </row>
    <row r="67" spans="1:10" ht="46" x14ac:dyDescent="0.35">
      <c r="A67" s="44" t="s">
        <v>83</v>
      </c>
      <c r="B67" s="44" t="s">
        <v>262</v>
      </c>
      <c r="C67" s="44">
        <v>13.9</v>
      </c>
      <c r="D67" s="44" t="s">
        <v>163</v>
      </c>
      <c r="E67" s="44" t="s">
        <v>263</v>
      </c>
      <c r="F67" s="44">
        <v>0.25</v>
      </c>
      <c r="G67" s="44" t="s">
        <v>264</v>
      </c>
      <c r="H67" s="44" t="s">
        <v>265</v>
      </c>
      <c r="I67" s="28" t="s">
        <v>266</v>
      </c>
      <c r="J67" s="28" t="s">
        <v>267</v>
      </c>
    </row>
    <row r="68" spans="1:10" ht="23" x14ac:dyDescent="0.35">
      <c r="A68" s="45"/>
      <c r="B68" s="45"/>
      <c r="C68" s="45"/>
      <c r="D68" s="45"/>
      <c r="E68" s="45"/>
      <c r="F68" s="45"/>
      <c r="G68" s="45"/>
      <c r="H68" s="45"/>
      <c r="I68" s="28" t="s">
        <v>268</v>
      </c>
      <c r="J68" s="28" t="s">
        <v>269</v>
      </c>
    </row>
    <row r="69" spans="1:10" ht="34.5" x14ac:dyDescent="0.35">
      <c r="A69" s="46"/>
      <c r="B69" s="46"/>
      <c r="C69" s="46"/>
      <c r="D69" s="46"/>
      <c r="E69" s="46"/>
      <c r="F69" s="46"/>
      <c r="G69" s="46"/>
      <c r="H69" s="46"/>
      <c r="I69" s="28" t="s">
        <v>270</v>
      </c>
      <c r="J69" s="28" t="s">
        <v>271</v>
      </c>
    </row>
    <row r="70" spans="1:10" ht="23" x14ac:dyDescent="0.35">
      <c r="A70" s="28" t="s">
        <v>83</v>
      </c>
      <c r="B70" s="28" t="s">
        <v>272</v>
      </c>
      <c r="C70" s="28">
        <v>0.2</v>
      </c>
      <c r="D70" s="28" t="s">
        <v>163</v>
      </c>
      <c r="E70" s="28" t="s">
        <v>273</v>
      </c>
      <c r="F70" s="28">
        <v>1.1100000000000001</v>
      </c>
      <c r="G70" s="28"/>
      <c r="H70" s="28" t="s">
        <v>274</v>
      </c>
      <c r="I70" s="28" t="s">
        <v>275</v>
      </c>
      <c r="J70" s="28" t="s">
        <v>276</v>
      </c>
    </row>
    <row r="71" spans="1:10" ht="34.5" x14ac:dyDescent="0.35">
      <c r="A71" s="44" t="s">
        <v>89</v>
      </c>
      <c r="B71" s="44" t="s">
        <v>277</v>
      </c>
      <c r="C71" s="44">
        <v>3.9940000000000002</v>
      </c>
      <c r="D71" s="44" t="s">
        <v>163</v>
      </c>
      <c r="E71" s="44" t="s">
        <v>278</v>
      </c>
      <c r="F71" s="44">
        <v>0.01</v>
      </c>
      <c r="G71" s="44" t="s">
        <v>279</v>
      </c>
      <c r="H71" s="44" t="s">
        <v>280</v>
      </c>
      <c r="I71" s="28" t="s">
        <v>281</v>
      </c>
      <c r="J71" s="28" t="s">
        <v>282</v>
      </c>
    </row>
    <row r="72" spans="1:10" ht="23" x14ac:dyDescent="0.35">
      <c r="A72" s="46"/>
      <c r="B72" s="46"/>
      <c r="C72" s="46"/>
      <c r="D72" s="46"/>
      <c r="E72" s="46"/>
      <c r="F72" s="46"/>
      <c r="G72" s="46"/>
      <c r="H72" s="46"/>
      <c r="I72" s="28" t="s">
        <v>283</v>
      </c>
      <c r="J72" s="28" t="s">
        <v>284</v>
      </c>
    </row>
    <row r="73" spans="1:10" ht="34.5" x14ac:dyDescent="0.35">
      <c r="A73" s="28" t="s">
        <v>104</v>
      </c>
      <c r="B73" s="28" t="s">
        <v>285</v>
      </c>
      <c r="C73" s="28">
        <v>0.31</v>
      </c>
      <c r="D73" s="28" t="s">
        <v>163</v>
      </c>
      <c r="E73" s="28" t="s">
        <v>286</v>
      </c>
      <c r="F73" s="28">
        <v>1.0900000000000001</v>
      </c>
      <c r="G73" s="28" t="s">
        <v>286</v>
      </c>
      <c r="H73" s="28" t="s">
        <v>287</v>
      </c>
      <c r="I73" s="28" t="s">
        <v>288</v>
      </c>
      <c r="J73" s="28" t="s">
        <v>289</v>
      </c>
    </row>
  </sheetData>
  <sheetProtection algorithmName="SHA-512" hashValue="F+DE+8p/GQ2ywU++4XAcputiXIUeNATSPDnOw486TOnmWhcGfJPGTXQLT/ZFb/j/lCS36jPSC60QJppgb/AYiQ==" saltValue="LENXGSjbbK0zTh7Cump3yQ==" spinCount="100000" sheet="1" objects="1" scenarios="1"/>
  <mergeCells count="50">
    <mergeCell ref="C64:E64"/>
    <mergeCell ref="A4:XFD4"/>
    <mergeCell ref="A5:XFD5"/>
    <mergeCell ref="J18:J24"/>
    <mergeCell ref="J25:J30"/>
    <mergeCell ref="J31:J34"/>
    <mergeCell ref="J35:J38"/>
    <mergeCell ref="J39:J44"/>
    <mergeCell ref="I18:I24"/>
    <mergeCell ref="I25:I30"/>
    <mergeCell ref="I31:I34"/>
    <mergeCell ref="I35:I38"/>
    <mergeCell ref="I39:I44"/>
    <mergeCell ref="A39:A44"/>
    <mergeCell ref="B39:B44"/>
    <mergeCell ref="A35:A38"/>
    <mergeCell ref="B35:B38"/>
    <mergeCell ref="C35:C38"/>
    <mergeCell ref="D35:D38"/>
    <mergeCell ref="E35:E38"/>
    <mergeCell ref="A31:A34"/>
    <mergeCell ref="B31:B34"/>
    <mergeCell ref="C31:C34"/>
    <mergeCell ref="D31:D34"/>
    <mergeCell ref="E31:E34"/>
    <mergeCell ref="A25:A30"/>
    <mergeCell ref="B25:B30"/>
    <mergeCell ref="C25:C30"/>
    <mergeCell ref="D25:D30"/>
    <mergeCell ref="E25:E30"/>
    <mergeCell ref="A18:A24"/>
    <mergeCell ref="B18:B24"/>
    <mergeCell ref="C18:C24"/>
    <mergeCell ref="D18:D24"/>
    <mergeCell ref="E18:E24"/>
    <mergeCell ref="C14:E14"/>
    <mergeCell ref="H17:H51"/>
    <mergeCell ref="G18:G24"/>
    <mergeCell ref="G25:G30"/>
    <mergeCell ref="G31:G34"/>
    <mergeCell ref="G35:G38"/>
    <mergeCell ref="G39:G44"/>
    <mergeCell ref="F18:F24"/>
    <mergeCell ref="F25:F30"/>
    <mergeCell ref="F31:F34"/>
    <mergeCell ref="F35:F38"/>
    <mergeCell ref="F39:F44"/>
    <mergeCell ref="C39:C44"/>
    <mergeCell ref="D39:D44"/>
    <mergeCell ref="E39:E44"/>
  </mergeCells>
  <pageMargins left="0.7" right="0.7" top="0.75" bottom="0.75" header="0.3" footer="0.3"/>
  <pageSetup paperSize="8" scale="55"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E123C-C80F-4C83-AA18-8147CC1E9E4E}">
  <sheetPr codeName="Sheet6">
    <tabColor rgb="FF002060"/>
  </sheetPr>
  <dimension ref="A1:K12"/>
  <sheetViews>
    <sheetView showGridLines="0" zoomScale="120" zoomScaleNormal="120" workbookViewId="0">
      <selection activeCell="B35" sqref="B35:D38"/>
    </sheetView>
  </sheetViews>
  <sheetFormatPr defaultRowHeight="14.5" x14ac:dyDescent="0.35"/>
  <cols>
    <col min="1" max="1" width="12.08984375" customWidth="1"/>
    <col min="2" max="3" width="46" bestFit="1" customWidth="1"/>
  </cols>
  <sheetData>
    <row r="1" spans="1:11" s="7" customFormat="1" ht="11.5" x14ac:dyDescent="0.35"/>
    <row r="2" spans="1:11" ht="15.5" x14ac:dyDescent="0.35">
      <c r="A2" s="105" t="s">
        <v>290</v>
      </c>
      <c r="B2" s="107"/>
      <c r="C2" s="107"/>
      <c r="D2" s="107"/>
      <c r="E2" s="107"/>
      <c r="F2" s="107"/>
      <c r="G2" s="107"/>
      <c r="H2" s="107"/>
      <c r="I2" s="107"/>
      <c r="J2" s="105"/>
      <c r="K2" s="105"/>
    </row>
    <row r="3" spans="1:11" s="7" customFormat="1" ht="11.5" x14ac:dyDescent="0.35"/>
    <row r="4" spans="1:11" s="49" customFormat="1" ht="31.5" customHeight="1" x14ac:dyDescent="0.35">
      <c r="A4" s="169" t="s">
        <v>291</v>
      </c>
      <c r="B4" s="170"/>
      <c r="C4" s="170"/>
      <c r="D4" s="170"/>
      <c r="E4" s="170"/>
      <c r="F4" s="170"/>
      <c r="G4" s="170"/>
      <c r="H4" s="170"/>
      <c r="I4" s="170"/>
      <c r="J4" s="170"/>
      <c r="K4" s="170"/>
    </row>
    <row r="5" spans="1:11" s="7" customFormat="1" ht="11.5" x14ac:dyDescent="0.35">
      <c r="A5" s="170"/>
      <c r="B5" s="170"/>
      <c r="C5" s="170"/>
      <c r="D5" s="170"/>
      <c r="E5" s="170"/>
      <c r="F5" s="170"/>
      <c r="G5" s="170"/>
      <c r="H5" s="170"/>
      <c r="I5" s="170"/>
      <c r="J5" s="170"/>
      <c r="K5" s="170"/>
    </row>
    <row r="6" spans="1:11" s="7" customFormat="1" ht="17.399999999999999" customHeight="1" x14ac:dyDescent="0.35">
      <c r="A6" s="6" t="s">
        <v>292</v>
      </c>
      <c r="B6" s="6" t="s">
        <v>293</v>
      </c>
      <c r="C6" s="6" t="s">
        <v>294</v>
      </c>
      <c r="D6" s="6"/>
      <c r="E6" s="6"/>
      <c r="F6" s="6"/>
      <c r="G6" s="6"/>
      <c r="H6" s="6"/>
      <c r="I6" s="6"/>
    </row>
    <row r="7" spans="1:11" s="7" customFormat="1" ht="17.399999999999999" customHeight="1" x14ac:dyDescent="0.35">
      <c r="B7" s="6"/>
      <c r="C7" s="6"/>
      <c r="D7" s="6"/>
      <c r="E7" s="6"/>
      <c r="F7" s="6"/>
      <c r="G7" s="6"/>
      <c r="H7" s="6"/>
      <c r="I7" s="6"/>
    </row>
    <row r="8" spans="1:11" x14ac:dyDescent="0.35">
      <c r="A8" s="50" t="s">
        <v>101</v>
      </c>
      <c r="B8" s="27" t="s">
        <v>295</v>
      </c>
      <c r="C8" s="27">
        <v>2.2800000000000001E-2</v>
      </c>
    </row>
    <row r="9" spans="1:11" x14ac:dyDescent="0.35">
      <c r="A9" s="27" t="s">
        <v>98</v>
      </c>
      <c r="B9" s="27" t="s">
        <v>296</v>
      </c>
      <c r="C9" s="27">
        <v>0.215</v>
      </c>
    </row>
    <row r="10" spans="1:11" x14ac:dyDescent="0.35">
      <c r="A10" s="27" t="s">
        <v>98</v>
      </c>
      <c r="B10" s="27" t="s">
        <v>297</v>
      </c>
      <c r="C10" s="27">
        <v>0.26800000000000002</v>
      </c>
    </row>
    <row r="11" spans="1:11" x14ac:dyDescent="0.35">
      <c r="A11" s="27" t="s">
        <v>114</v>
      </c>
      <c r="B11" s="27" t="s">
        <v>298</v>
      </c>
      <c r="C11" s="27">
        <v>0.28199999999999997</v>
      </c>
    </row>
    <row r="12" spans="1:11" x14ac:dyDescent="0.35">
      <c r="A12" s="27" t="s">
        <v>124</v>
      </c>
      <c r="B12" s="27" t="s">
        <v>299</v>
      </c>
      <c r="C12" s="27">
        <v>6.84</v>
      </c>
    </row>
  </sheetData>
  <sheetProtection algorithmName="SHA-512" hashValue="4/wsaUx9vpMlR58UOM8psZDBgMBh1Wv7Bc99n4CTBLjfoAbO37Cp5znSiMn5umEZJuTS0NE1wE4qVEFB86SXpQ==" saltValue="rVv7UZiENlhR8xlJjq0EuQ==" spinCount="100000" sheet="1" objects="1" scenarios="1"/>
  <mergeCells count="1">
    <mergeCell ref="A4:K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7E674-0B04-4F50-9A84-D6C1513B6721}">
  <sheetPr codeName="Sheet7">
    <tabColor rgb="FF002060"/>
  </sheetPr>
  <dimension ref="A1:H409"/>
  <sheetViews>
    <sheetView showGridLines="0" zoomScale="120" zoomScaleNormal="120" workbookViewId="0">
      <selection activeCell="A6" sqref="A6"/>
    </sheetView>
  </sheetViews>
  <sheetFormatPr defaultColWidth="11.453125" defaultRowHeight="13" zeroHeight="1" x14ac:dyDescent="0.3"/>
  <cols>
    <col min="1" max="1" width="27.08984375" style="4" customWidth="1"/>
    <col min="2" max="2" width="27.08984375" style="93" hidden="1" customWidth="1"/>
    <col min="3" max="3" width="84" style="4" customWidth="1"/>
    <col min="4" max="4" width="39.6328125" style="4" bestFit="1" customWidth="1"/>
    <col min="5" max="16384" width="11.453125" style="4"/>
  </cols>
  <sheetData>
    <row r="1" spans="1:8" x14ac:dyDescent="0.3"/>
    <row r="2" spans="1:8" customFormat="1" ht="15.5" x14ac:dyDescent="0.35">
      <c r="A2" s="105" t="s">
        <v>300</v>
      </c>
      <c r="B2" s="105"/>
      <c r="C2" s="105"/>
      <c r="D2" s="105" t="s">
        <v>44</v>
      </c>
    </row>
    <row r="3" spans="1:8" s="7" customFormat="1" ht="11.5" x14ac:dyDescent="0.35">
      <c r="B3" s="94"/>
    </row>
    <row r="4" spans="1:8" s="7" customFormat="1" ht="11.5" x14ac:dyDescent="0.35">
      <c r="A4" s="6" t="s">
        <v>77</v>
      </c>
      <c r="B4" s="95"/>
      <c r="C4" s="6" t="s">
        <v>136</v>
      </c>
      <c r="D4" s="6"/>
      <c r="E4" s="6"/>
      <c r="F4" s="6"/>
      <c r="G4" s="6"/>
      <c r="H4" s="6"/>
    </row>
    <row r="5" spans="1:8" s="7" customFormat="1" ht="11.5" x14ac:dyDescent="0.35">
      <c r="B5" s="94"/>
    </row>
    <row r="6" spans="1:8" s="14" customFormat="1" ht="26" x14ac:dyDescent="0.3">
      <c r="A6" s="16" t="s">
        <v>301</v>
      </c>
      <c r="B6" s="96" t="str">
        <f>LEFT(C6,25)</f>
        <v>14.11.10.00 - Kleding van</v>
      </c>
      <c r="C6" s="16" t="s">
        <v>302</v>
      </c>
      <c r="D6" s="16" t="s">
        <v>61</v>
      </c>
    </row>
    <row r="7" spans="1:8" s="14" customFormat="1" ht="26" x14ac:dyDescent="0.3">
      <c r="A7" s="16" t="s">
        <v>303</v>
      </c>
      <c r="B7" s="96" t="str">
        <f t="shared" ref="B7:B72" si="0">LEFT(C7,25)</f>
        <v>17.11.11.00 - Houtcellulo</v>
      </c>
      <c r="C7" s="16" t="s">
        <v>304</v>
      </c>
      <c r="D7" s="16" t="s">
        <v>143</v>
      </c>
    </row>
    <row r="8" spans="1:8" s="14" customFormat="1" ht="26" x14ac:dyDescent="0.3">
      <c r="A8" s="16" t="s">
        <v>303</v>
      </c>
      <c r="B8" s="96" t="str">
        <f t="shared" si="0"/>
        <v xml:space="preserve">17.11.12.00 - Natron- en </v>
      </c>
      <c r="C8" s="16" t="s">
        <v>305</v>
      </c>
      <c r="D8" s="16" t="s">
        <v>146</v>
      </c>
    </row>
    <row r="9" spans="1:8" s="14" customFormat="1" ht="26" x14ac:dyDescent="0.3">
      <c r="A9" s="16" t="s">
        <v>303</v>
      </c>
      <c r="B9" s="96" t="str">
        <f t="shared" si="0"/>
        <v>17.11.13.00 - Sulfiet-hou</v>
      </c>
      <c r="C9" s="16" t="s">
        <v>306</v>
      </c>
      <c r="D9" s="16" t="s">
        <v>148</v>
      </c>
    </row>
    <row r="10" spans="1:8" s="14" customFormat="1" ht="26" x14ac:dyDescent="0.3">
      <c r="A10" s="16" t="s">
        <v>303</v>
      </c>
      <c r="B10" s="96" t="str">
        <f t="shared" si="0"/>
        <v xml:space="preserve">17.11.14.00 - Houtslijp; </v>
      </c>
      <c r="C10" s="16" t="s">
        <v>307</v>
      </c>
      <c r="D10" s="16" t="s">
        <v>150</v>
      </c>
    </row>
    <row r="11" spans="1:8" s="14" customFormat="1" x14ac:dyDescent="0.3">
      <c r="A11" s="16" t="s">
        <v>303</v>
      </c>
      <c r="B11" s="96" t="str">
        <f t="shared" si="0"/>
        <v>17.11.xx.xx - Teruggewonn</v>
      </c>
      <c r="C11" s="16" t="s">
        <v>308</v>
      </c>
      <c r="D11" s="16" t="s">
        <v>157</v>
      </c>
    </row>
    <row r="12" spans="1:8" s="14" customFormat="1" x14ac:dyDescent="0.3">
      <c r="A12" s="16" t="s">
        <v>303</v>
      </c>
      <c r="B12" s="96" t="str">
        <f t="shared" si="0"/>
        <v>17.11.xx.xx - Ontinkt ter</v>
      </c>
      <c r="C12" s="16" t="s">
        <v>309</v>
      </c>
      <c r="D12" s="16" t="s">
        <v>160</v>
      </c>
    </row>
    <row r="13" spans="1:8" s="14" customFormat="1" x14ac:dyDescent="0.3">
      <c r="A13" s="16" t="s">
        <v>303</v>
      </c>
      <c r="B13" s="96" t="str">
        <f t="shared" si="0"/>
        <v>17.11.xx.xx - Vervaardigi</v>
      </c>
      <c r="C13" s="16" t="s">
        <v>310</v>
      </c>
      <c r="D13" s="16" t="s">
        <v>61</v>
      </c>
    </row>
    <row r="14" spans="1:8" s="14" customFormat="1" x14ac:dyDescent="0.3">
      <c r="A14" s="16" t="s">
        <v>311</v>
      </c>
      <c r="B14" s="96" t="str">
        <f t="shared" si="0"/>
        <v>17.12.11.00 - Krantenpapi</v>
      </c>
      <c r="C14" s="16" t="s">
        <v>312</v>
      </c>
      <c r="D14" s="16" t="s">
        <v>162</v>
      </c>
    </row>
    <row r="15" spans="1:8" s="14" customFormat="1" x14ac:dyDescent="0.3">
      <c r="A15" s="16" t="s">
        <v>311</v>
      </c>
      <c r="B15" s="96" t="str">
        <f t="shared" si="0"/>
        <v>17.12.12.00 - Handgeschep</v>
      </c>
      <c r="C15" s="16" t="s">
        <v>313</v>
      </c>
      <c r="D15" s="16" t="s">
        <v>167</v>
      </c>
    </row>
    <row r="16" spans="1:8" s="14" customFormat="1" ht="26" x14ac:dyDescent="0.3">
      <c r="A16" s="16" t="s">
        <v>311</v>
      </c>
      <c r="B16" s="96" t="str">
        <f t="shared" si="0"/>
        <v>17.12.13.00 - Basispapier</v>
      </c>
      <c r="C16" s="16" t="s">
        <v>314</v>
      </c>
      <c r="D16" s="16" t="s">
        <v>167</v>
      </c>
    </row>
    <row r="17" spans="1:4" s="14" customFormat="1" ht="26" x14ac:dyDescent="0.3">
      <c r="A17" s="16" t="s">
        <v>311</v>
      </c>
      <c r="B17" s="96" t="str">
        <f t="shared" si="0"/>
        <v>17.12.14.10 - Papier en k</v>
      </c>
      <c r="C17" s="16" t="s">
        <v>315</v>
      </c>
      <c r="D17" s="16" t="s">
        <v>167</v>
      </c>
    </row>
    <row r="18" spans="1:4" s="14" customFormat="1" ht="26" x14ac:dyDescent="0.3">
      <c r="A18" s="16" t="s">
        <v>311</v>
      </c>
      <c r="B18" s="96" t="str">
        <f t="shared" si="0"/>
        <v>17.12.14.35 - Papier en k</v>
      </c>
      <c r="C18" s="16" t="s">
        <v>316</v>
      </c>
      <c r="D18" s="16" t="s">
        <v>167</v>
      </c>
    </row>
    <row r="19" spans="1:4" s="14" customFormat="1" ht="26" x14ac:dyDescent="0.3">
      <c r="A19" s="16" t="s">
        <v>311</v>
      </c>
      <c r="B19" s="96" t="str">
        <f t="shared" si="0"/>
        <v>17.12.14.39 - Ander papie</v>
      </c>
      <c r="C19" s="16" t="s">
        <v>317</v>
      </c>
      <c r="D19" s="16" t="s">
        <v>167</v>
      </c>
    </row>
    <row r="20" spans="1:4" s="14" customFormat="1" ht="26" x14ac:dyDescent="0.3">
      <c r="A20" s="16" t="s">
        <v>311</v>
      </c>
      <c r="B20" s="96" t="str">
        <f t="shared" si="0"/>
        <v>17.12.14.50 - Papier en k</v>
      </c>
      <c r="C20" s="16" t="s">
        <v>318</v>
      </c>
      <c r="D20" s="16" t="s">
        <v>167</v>
      </c>
    </row>
    <row r="21" spans="1:4" s="14" customFormat="1" ht="26" x14ac:dyDescent="0.3">
      <c r="A21" s="16" t="s">
        <v>311</v>
      </c>
      <c r="B21" s="96" t="str">
        <f t="shared" si="0"/>
        <v>17.12.14.70 - Papier en k</v>
      </c>
      <c r="C21" s="16" t="s">
        <v>319</v>
      </c>
      <c r="D21" s="16" t="s">
        <v>167</v>
      </c>
    </row>
    <row r="22" spans="1:4" s="14" customFormat="1" x14ac:dyDescent="0.3">
      <c r="A22" s="16" t="s">
        <v>311</v>
      </c>
      <c r="B22" s="96" t="str">
        <f t="shared" si="0"/>
        <v>17.12.20.30 - Papier voor</v>
      </c>
      <c r="C22" s="16" t="s">
        <v>320</v>
      </c>
      <c r="D22" s="16" t="s">
        <v>184</v>
      </c>
    </row>
    <row r="23" spans="1:4" s="14" customFormat="1" ht="39" x14ac:dyDescent="0.3">
      <c r="A23" s="16" t="s">
        <v>311</v>
      </c>
      <c r="B23" s="96" t="str">
        <f t="shared" si="0"/>
        <v>17.12.20.55 - Gecrêpt pap</v>
      </c>
      <c r="C23" s="16" t="s">
        <v>321</v>
      </c>
      <c r="D23" s="16" t="s">
        <v>184</v>
      </c>
    </row>
    <row r="24" spans="1:4" s="14" customFormat="1" ht="39" x14ac:dyDescent="0.3">
      <c r="A24" s="16" t="s">
        <v>311</v>
      </c>
      <c r="B24" s="96" t="str">
        <f t="shared" si="0"/>
        <v>17.12.20.57 - Gecrêpt pap</v>
      </c>
      <c r="C24" s="16" t="s">
        <v>322</v>
      </c>
      <c r="D24" s="16" t="s">
        <v>184</v>
      </c>
    </row>
    <row r="25" spans="1:4" s="14" customFormat="1" x14ac:dyDescent="0.3">
      <c r="A25" s="16" t="s">
        <v>311</v>
      </c>
      <c r="B25" s="96" t="str">
        <f t="shared" si="0"/>
        <v>17.12.20.90 - Papier voor</v>
      </c>
      <c r="C25" s="16" t="s">
        <v>323</v>
      </c>
      <c r="D25" s="16" t="s">
        <v>184</v>
      </c>
    </row>
    <row r="26" spans="1:4" s="14" customFormat="1" ht="26" x14ac:dyDescent="0.3">
      <c r="A26" s="16" t="s">
        <v>311</v>
      </c>
      <c r="B26" s="96" t="str">
        <f t="shared" si="0"/>
        <v>17.12.31.00 - Kraftliner,</v>
      </c>
      <c r="C26" s="16" t="s">
        <v>324</v>
      </c>
      <c r="D26" s="16" t="s">
        <v>196</v>
      </c>
    </row>
    <row r="27" spans="1:4" s="14" customFormat="1" ht="26" x14ac:dyDescent="0.3">
      <c r="A27" s="16" t="s">
        <v>311</v>
      </c>
      <c r="B27" s="96" t="str">
        <f t="shared" si="0"/>
        <v>17.12.32.00 - Kraftliner,</v>
      </c>
      <c r="C27" s="16" t="s">
        <v>325</v>
      </c>
      <c r="D27" s="16" t="s">
        <v>196</v>
      </c>
    </row>
    <row r="28" spans="1:4" s="14" customFormat="1" x14ac:dyDescent="0.3">
      <c r="A28" s="16" t="s">
        <v>311</v>
      </c>
      <c r="B28" s="96" t="str">
        <f t="shared" si="0"/>
        <v>17.12.33.00 - Halfchemisc</v>
      </c>
      <c r="C28" s="16" t="s">
        <v>326</v>
      </c>
      <c r="D28" s="16" t="s">
        <v>190</v>
      </c>
    </row>
    <row r="29" spans="1:4" s="14" customFormat="1" x14ac:dyDescent="0.3">
      <c r="A29" s="16" t="s">
        <v>311</v>
      </c>
      <c r="B29" s="96" t="str">
        <f t="shared" si="0"/>
        <v>17.12.34.00 - Gerecycleer</v>
      </c>
      <c r="C29" s="16" t="s">
        <v>327</v>
      </c>
      <c r="D29" s="16" t="s">
        <v>190</v>
      </c>
    </row>
    <row r="30" spans="1:4" s="14" customFormat="1" ht="26" x14ac:dyDescent="0.3">
      <c r="A30" s="16" t="s">
        <v>311</v>
      </c>
      <c r="B30" s="96" t="str">
        <f t="shared" si="0"/>
        <v xml:space="preserve">17.12.35.20 - Zogenaamde </v>
      </c>
      <c r="C30" s="16" t="s">
        <v>328</v>
      </c>
      <c r="D30" s="16" t="s">
        <v>190</v>
      </c>
    </row>
    <row r="31" spans="1:4" s="14" customFormat="1" ht="26" x14ac:dyDescent="0.3">
      <c r="A31" s="16" t="s">
        <v>311</v>
      </c>
      <c r="B31" s="96" t="str">
        <f t="shared" si="0"/>
        <v xml:space="preserve">17.12.35.40 - Zogenaamde </v>
      </c>
      <c r="C31" s="16" t="s">
        <v>329</v>
      </c>
      <c r="D31" s="16" t="s">
        <v>190</v>
      </c>
    </row>
    <row r="32" spans="1:4" s="14" customFormat="1" ht="26" x14ac:dyDescent="0.3">
      <c r="A32" s="16" t="s">
        <v>311</v>
      </c>
      <c r="B32" s="96" t="str">
        <f t="shared" si="0"/>
        <v>17.12.41.20 - Kraftpapier</v>
      </c>
      <c r="C32" s="16" t="s">
        <v>330</v>
      </c>
      <c r="D32" s="16" t="s">
        <v>61</v>
      </c>
    </row>
    <row r="33" spans="1:4" s="14" customFormat="1" ht="26" x14ac:dyDescent="0.3">
      <c r="A33" s="16" t="s">
        <v>311</v>
      </c>
      <c r="B33" s="96" t="str">
        <f t="shared" si="0"/>
        <v>17.12.41.40 - Kraftpapier</v>
      </c>
      <c r="C33" s="16" t="s">
        <v>331</v>
      </c>
      <c r="D33" s="16" t="s">
        <v>61</v>
      </c>
    </row>
    <row r="34" spans="1:4" s="14" customFormat="1" ht="39" x14ac:dyDescent="0.3">
      <c r="A34" s="16" t="s">
        <v>311</v>
      </c>
      <c r="B34" s="96" t="str">
        <f t="shared" si="0"/>
        <v>17.12.41.60 - Kraftpapier</v>
      </c>
      <c r="C34" s="16" t="s">
        <v>332</v>
      </c>
      <c r="D34" s="16" t="s">
        <v>61</v>
      </c>
    </row>
    <row r="35" spans="1:4" s="14" customFormat="1" x14ac:dyDescent="0.3">
      <c r="A35" s="16" t="s">
        <v>311</v>
      </c>
      <c r="B35" s="96" t="str">
        <f t="shared" si="0"/>
        <v>17.12.41.80 - Kraftpapier</v>
      </c>
      <c r="C35" s="16" t="s">
        <v>333</v>
      </c>
      <c r="D35" s="16" t="s">
        <v>61</v>
      </c>
    </row>
    <row r="36" spans="1:4" s="14" customFormat="1" x14ac:dyDescent="0.3">
      <c r="A36" s="16" t="s">
        <v>311</v>
      </c>
      <c r="B36" s="96" t="str">
        <f t="shared" si="0"/>
        <v>17.12.42.20 - Sulfietpakp</v>
      </c>
      <c r="C36" s="16" t="s">
        <v>334</v>
      </c>
      <c r="D36" s="16" t="s">
        <v>61</v>
      </c>
    </row>
    <row r="37" spans="1:4" s="14" customFormat="1" ht="39" x14ac:dyDescent="0.3">
      <c r="A37" s="16" t="s">
        <v>311</v>
      </c>
      <c r="B37" s="96" t="str">
        <f t="shared" si="0"/>
        <v>17.12.42.40 - Ander papie</v>
      </c>
      <c r="C37" s="16" t="s">
        <v>335</v>
      </c>
      <c r="D37" s="16" t="s">
        <v>61</v>
      </c>
    </row>
    <row r="38" spans="1:4" s="14" customFormat="1" ht="39" x14ac:dyDescent="0.3">
      <c r="A38" s="16" t="s">
        <v>311</v>
      </c>
      <c r="B38" s="96" t="str">
        <f t="shared" si="0"/>
        <v>17.12.42.60 - Ander papie</v>
      </c>
      <c r="C38" s="16" t="s">
        <v>336</v>
      </c>
      <c r="D38" s="16" t="s">
        <v>196</v>
      </c>
    </row>
    <row r="39" spans="1:4" s="14" customFormat="1" ht="39" x14ac:dyDescent="0.3">
      <c r="A39" s="16" t="s">
        <v>311</v>
      </c>
      <c r="B39" s="96" t="str">
        <f t="shared" si="0"/>
        <v>17.12.42.80 - Ander papie</v>
      </c>
      <c r="C39" s="16" t="s">
        <v>337</v>
      </c>
      <c r="D39" s="16" t="s">
        <v>196</v>
      </c>
    </row>
    <row r="40" spans="1:4" s="14" customFormat="1" ht="26" x14ac:dyDescent="0.3">
      <c r="A40" s="16" t="s">
        <v>311</v>
      </c>
      <c r="B40" s="96" t="str">
        <f t="shared" si="0"/>
        <v>17.12.43.30 - Filtreerpap</v>
      </c>
      <c r="C40" s="16" t="s">
        <v>338</v>
      </c>
      <c r="D40" s="16" t="s">
        <v>61</v>
      </c>
    </row>
    <row r="41" spans="1:4" s="14" customFormat="1" x14ac:dyDescent="0.3">
      <c r="A41" s="16" t="s">
        <v>311</v>
      </c>
      <c r="B41" s="96" t="str">
        <f t="shared" si="0"/>
        <v xml:space="preserve">17.12.43.60 - Viltpapier </v>
      </c>
      <c r="C41" s="16" t="s">
        <v>339</v>
      </c>
      <c r="D41" s="16" t="s">
        <v>61</v>
      </c>
    </row>
    <row r="42" spans="1:4" s="14" customFormat="1" x14ac:dyDescent="0.3">
      <c r="A42" s="16" t="s">
        <v>311</v>
      </c>
      <c r="B42" s="96" t="str">
        <f t="shared" si="0"/>
        <v>17.12.44.00 - Sigarettenp</v>
      </c>
      <c r="C42" s="16" t="s">
        <v>340</v>
      </c>
      <c r="D42" s="16" t="s">
        <v>61</v>
      </c>
    </row>
    <row r="43" spans="1:4" s="14" customFormat="1" x14ac:dyDescent="0.3">
      <c r="A43" s="16" t="s">
        <v>311</v>
      </c>
      <c r="B43" s="96" t="str">
        <f t="shared" si="0"/>
        <v>17.12.51.10 - Niet-gestre</v>
      </c>
      <c r="C43" s="16" t="s">
        <v>341</v>
      </c>
      <c r="D43" s="16" t="s">
        <v>196</v>
      </c>
    </row>
    <row r="44" spans="1:4" s="14" customFormat="1" x14ac:dyDescent="0.3">
      <c r="A44" s="16" t="s">
        <v>311</v>
      </c>
      <c r="B44" s="96" t="str">
        <f t="shared" si="0"/>
        <v>17.12.59.10 - Ander karto</v>
      </c>
      <c r="C44" s="16" t="s">
        <v>342</v>
      </c>
      <c r="D44" s="16" t="s">
        <v>196</v>
      </c>
    </row>
    <row r="45" spans="1:4" s="14" customFormat="1" ht="26" x14ac:dyDescent="0.3">
      <c r="A45" s="16" t="s">
        <v>311</v>
      </c>
      <c r="B45" s="96" t="str">
        <f t="shared" si="0"/>
        <v>17.12.60.00 - Perkamentpa</v>
      </c>
      <c r="C45" s="16" t="s">
        <v>343</v>
      </c>
      <c r="D45" s="16" t="s">
        <v>61</v>
      </c>
    </row>
    <row r="46" spans="1:4" s="14" customFormat="1" ht="26" x14ac:dyDescent="0.3">
      <c r="A46" s="16" t="s">
        <v>311</v>
      </c>
      <c r="B46" s="96" t="str">
        <f t="shared" si="0"/>
        <v>17.12.71.00 - Papier en k</v>
      </c>
      <c r="C46" s="16" t="s">
        <v>344</v>
      </c>
      <c r="D46" s="16" t="s">
        <v>61</v>
      </c>
    </row>
    <row r="47" spans="1:4" s="14" customFormat="1" x14ac:dyDescent="0.3">
      <c r="A47" s="16" t="s">
        <v>311</v>
      </c>
      <c r="B47" s="96" t="str">
        <f t="shared" si="0"/>
        <v>17.12.72.00 - Papier en k</v>
      </c>
      <c r="C47" s="16" t="s">
        <v>345</v>
      </c>
      <c r="D47" s="16" t="s">
        <v>61</v>
      </c>
    </row>
    <row r="48" spans="1:4" s="14" customFormat="1" x14ac:dyDescent="0.3">
      <c r="A48" s="16" t="s">
        <v>311</v>
      </c>
      <c r="B48" s="96" t="str">
        <f t="shared" si="0"/>
        <v>17.12.73.35 - Basispapier</v>
      </c>
      <c r="C48" s="16" t="s">
        <v>346</v>
      </c>
      <c r="D48" s="16" t="s">
        <v>176</v>
      </c>
    </row>
    <row r="49" spans="1:4" s="14" customFormat="1" ht="52" x14ac:dyDescent="0.3">
      <c r="A49" s="16" t="s">
        <v>311</v>
      </c>
      <c r="B49" s="96" t="str">
        <f t="shared" si="0"/>
        <v>17.12.73.36 - Basispapier</v>
      </c>
      <c r="C49" s="16" t="s">
        <v>347</v>
      </c>
      <c r="D49" s="16" t="s">
        <v>61</v>
      </c>
    </row>
    <row r="50" spans="1:4" s="14" customFormat="1" ht="26" x14ac:dyDescent="0.3">
      <c r="A50" s="16" t="s">
        <v>311</v>
      </c>
      <c r="B50" s="96" t="str">
        <f t="shared" si="0"/>
        <v>17.12.73.37 - Gestreken p</v>
      </c>
      <c r="C50" s="16" t="s">
        <v>348</v>
      </c>
      <c r="D50" s="16" t="s">
        <v>176</v>
      </c>
    </row>
    <row r="51" spans="1:4" s="14" customFormat="1" ht="39" x14ac:dyDescent="0.3">
      <c r="A51" s="16" t="s">
        <v>311</v>
      </c>
      <c r="B51" s="96" t="str">
        <f t="shared" si="0"/>
        <v>17.12.73.60 - Licht gestr</v>
      </c>
      <c r="C51" s="16" t="s">
        <v>349</v>
      </c>
      <c r="D51" s="16" t="s">
        <v>176</v>
      </c>
    </row>
    <row r="52" spans="1:4" s="14" customFormat="1" ht="39" x14ac:dyDescent="0.3">
      <c r="A52" s="16" t="s">
        <v>311</v>
      </c>
      <c r="B52" s="96" t="str">
        <f t="shared" si="0"/>
        <v>17.12.73.75 - Ander gestr</v>
      </c>
      <c r="C52" s="16" t="s">
        <v>350</v>
      </c>
      <c r="D52" s="16" t="s">
        <v>176</v>
      </c>
    </row>
    <row r="53" spans="1:4" s="14" customFormat="1" ht="39" x14ac:dyDescent="0.3">
      <c r="A53" s="16" t="s">
        <v>311</v>
      </c>
      <c r="B53" s="96" t="str">
        <f t="shared" si="0"/>
        <v>17.12.73.79 - Ander gestr</v>
      </c>
      <c r="C53" s="16" t="s">
        <v>351</v>
      </c>
      <c r="D53" s="16" t="s">
        <v>176</v>
      </c>
    </row>
    <row r="54" spans="1:4" s="14" customFormat="1" ht="26" x14ac:dyDescent="0.3">
      <c r="A54" s="16" t="s">
        <v>311</v>
      </c>
      <c r="B54" s="96" t="str">
        <f t="shared" si="0"/>
        <v>17.12.74.00 - Kraftpapier</v>
      </c>
      <c r="C54" s="16" t="s">
        <v>352</v>
      </c>
      <c r="D54" s="16" t="s">
        <v>61</v>
      </c>
    </row>
    <row r="55" spans="1:4" s="14" customFormat="1" ht="26" x14ac:dyDescent="0.3">
      <c r="A55" s="16" t="s">
        <v>311</v>
      </c>
      <c r="B55" s="96" t="str">
        <f t="shared" si="0"/>
        <v>17.12.75.00 - Kraftkarton</v>
      </c>
      <c r="C55" s="16" t="s">
        <v>353</v>
      </c>
      <c r="D55" s="16" t="s">
        <v>204</v>
      </c>
    </row>
    <row r="56" spans="1:4" s="14" customFormat="1" ht="26" x14ac:dyDescent="0.3">
      <c r="A56" s="16" t="s">
        <v>311</v>
      </c>
      <c r="B56" s="96" t="str">
        <f t="shared" si="0"/>
        <v>17.12.76.00 - Carbonpapie</v>
      </c>
      <c r="C56" s="16" t="s">
        <v>354</v>
      </c>
      <c r="D56" s="16" t="s">
        <v>176</v>
      </c>
    </row>
    <row r="57" spans="1:4" s="14" customFormat="1" x14ac:dyDescent="0.3">
      <c r="A57" s="16" t="s">
        <v>311</v>
      </c>
      <c r="B57" s="96" t="str">
        <f t="shared" si="0"/>
        <v>17.12.77.10 - Papier en k</v>
      </c>
      <c r="C57" s="16" t="s">
        <v>355</v>
      </c>
      <c r="D57" s="16" t="s">
        <v>61</v>
      </c>
    </row>
    <row r="58" spans="1:4" s="14" customFormat="1" x14ac:dyDescent="0.3">
      <c r="A58" s="16" t="s">
        <v>311</v>
      </c>
      <c r="B58" s="96" t="str">
        <f t="shared" si="0"/>
        <v>17.12.77.33 - Zelfklevend</v>
      </c>
      <c r="C58" s="16" t="s">
        <v>356</v>
      </c>
      <c r="D58" s="16" t="s">
        <v>61</v>
      </c>
    </row>
    <row r="59" spans="1:4" s="14" customFormat="1" x14ac:dyDescent="0.3">
      <c r="A59" s="16" t="s">
        <v>311</v>
      </c>
      <c r="B59" s="96" t="str">
        <f t="shared" si="0"/>
        <v>17.12.77.35 - Papier en k</v>
      </c>
      <c r="C59" s="16" t="s">
        <v>357</v>
      </c>
      <c r="D59" s="16" t="s">
        <v>61</v>
      </c>
    </row>
    <row r="60" spans="1:4" s="14" customFormat="1" ht="26" x14ac:dyDescent="0.3">
      <c r="A60" s="16" t="s">
        <v>311</v>
      </c>
      <c r="B60" s="96" t="str">
        <f t="shared" si="0"/>
        <v>17.12.77.55 - Papier en k</v>
      </c>
      <c r="C60" s="16" t="s">
        <v>358</v>
      </c>
      <c r="D60" s="16" t="s">
        <v>204</v>
      </c>
    </row>
    <row r="61" spans="1:4" s="14" customFormat="1" ht="26" x14ac:dyDescent="0.3">
      <c r="A61" s="16" t="s">
        <v>311</v>
      </c>
      <c r="B61" s="96" t="str">
        <f t="shared" si="0"/>
        <v>17.12.77.59 - Papier en k</v>
      </c>
      <c r="C61" s="16" t="s">
        <v>359</v>
      </c>
      <c r="D61" s="16" t="s">
        <v>204</v>
      </c>
    </row>
    <row r="62" spans="1:4" s="14" customFormat="1" ht="26" x14ac:dyDescent="0.3">
      <c r="A62" s="16" t="s">
        <v>311</v>
      </c>
      <c r="B62" s="96" t="str">
        <f t="shared" si="0"/>
        <v>17.12.77.70 - Papier en k</v>
      </c>
      <c r="C62" s="16" t="s">
        <v>360</v>
      </c>
      <c r="D62" s="16" t="s">
        <v>61</v>
      </c>
    </row>
    <row r="63" spans="1:4" s="14" customFormat="1" x14ac:dyDescent="0.3">
      <c r="A63" s="16" t="s">
        <v>311</v>
      </c>
      <c r="B63" s="96" t="str">
        <f t="shared" si="0"/>
        <v>17.12.77.80 - Ander papie</v>
      </c>
      <c r="C63" s="16" t="s">
        <v>361</v>
      </c>
      <c r="D63" s="16" t="s">
        <v>61</v>
      </c>
    </row>
    <row r="64" spans="1:4" s="14" customFormat="1" ht="65" x14ac:dyDescent="0.3">
      <c r="A64" s="16" t="s">
        <v>311</v>
      </c>
      <c r="B64" s="96" t="str">
        <f t="shared" si="0"/>
        <v>17.12.78.20 - Kraftpapier</v>
      </c>
      <c r="C64" s="16" t="s">
        <v>362</v>
      </c>
      <c r="D64" s="16" t="s">
        <v>204</v>
      </c>
    </row>
    <row r="65" spans="1:4" s="14" customFormat="1" x14ac:dyDescent="0.3">
      <c r="A65" s="16" t="s">
        <v>311</v>
      </c>
      <c r="B65" s="96" t="str">
        <f t="shared" si="0"/>
        <v>17.12.78.50 - Multiplexpa</v>
      </c>
      <c r="C65" s="16" t="s">
        <v>363</v>
      </c>
      <c r="D65" s="16" t="s">
        <v>204</v>
      </c>
    </row>
    <row r="66" spans="1:4" s="14" customFormat="1" x14ac:dyDescent="0.3">
      <c r="A66" s="16" t="s">
        <v>311</v>
      </c>
      <c r="B66" s="96" t="str">
        <f t="shared" si="0"/>
        <v>17.12.79.53 - Multiplexpa</v>
      </c>
      <c r="C66" s="16" t="s">
        <v>364</v>
      </c>
      <c r="D66" s="16" t="s">
        <v>204</v>
      </c>
    </row>
    <row r="67" spans="1:4" s="14" customFormat="1" x14ac:dyDescent="0.3">
      <c r="A67" s="16" t="s">
        <v>311</v>
      </c>
      <c r="B67" s="96" t="str">
        <f t="shared" si="0"/>
        <v>17.12.79.55 - Multiplexpa</v>
      </c>
      <c r="C67" s="16" t="s">
        <v>365</v>
      </c>
      <c r="D67" s="16" t="s">
        <v>204</v>
      </c>
    </row>
    <row r="68" spans="1:4" s="14" customFormat="1" ht="39" x14ac:dyDescent="0.3">
      <c r="A68" s="16" t="s">
        <v>311</v>
      </c>
      <c r="B68" s="96" t="str">
        <f t="shared" si="0"/>
        <v>17.12.79.70 - Papier en k</v>
      </c>
      <c r="C68" s="16" t="s">
        <v>366</v>
      </c>
      <c r="D68" s="16" t="s">
        <v>61</v>
      </c>
    </row>
    <row r="69" spans="1:4" s="14" customFormat="1" x14ac:dyDescent="0.3">
      <c r="A69" s="16" t="s">
        <v>311</v>
      </c>
      <c r="B69" s="96" t="str">
        <f t="shared" si="0"/>
        <v>17.12.xx.xx - Papier en k</v>
      </c>
      <c r="C69" s="16" t="s">
        <v>367</v>
      </c>
      <c r="D69" s="16" t="s">
        <v>61</v>
      </c>
    </row>
    <row r="70" spans="1:4" s="14" customFormat="1" ht="26" x14ac:dyDescent="0.3">
      <c r="A70" s="16" t="s">
        <v>368</v>
      </c>
      <c r="B70" s="96" t="str">
        <f t="shared" si="0"/>
        <v>19.20.xx.xx - Geraffineer</v>
      </c>
      <c r="C70" s="16" t="s">
        <v>369</v>
      </c>
      <c r="D70" s="16" t="s">
        <v>370</v>
      </c>
    </row>
    <row r="71" spans="1:4" s="14" customFormat="1" ht="14.5" x14ac:dyDescent="0.35">
      <c r="A71" s="16" t="s">
        <v>371</v>
      </c>
      <c r="B71" s="96" t="str">
        <f t="shared" si="0"/>
        <v>20.11.11.50 - Waterstof</v>
      </c>
      <c r="C71" s="16" t="s">
        <v>372</v>
      </c>
      <c r="D71" t="s">
        <v>373</v>
      </c>
    </row>
    <row r="72" spans="1:4" s="14" customFormat="1" ht="26" x14ac:dyDescent="0.3">
      <c r="A72" s="16" t="s">
        <v>371</v>
      </c>
      <c r="B72" s="96" t="str">
        <f t="shared" si="0"/>
        <v>20.11.12.90 - Anorganisch</v>
      </c>
      <c r="C72" s="16" t="s">
        <v>374</v>
      </c>
      <c r="D72" s="16" t="s">
        <v>61</v>
      </c>
    </row>
    <row r="73" spans="1:4" s="14" customFormat="1" ht="26" x14ac:dyDescent="0.3">
      <c r="A73" s="16" t="s">
        <v>375</v>
      </c>
      <c r="B73" s="96" t="str">
        <f t="shared" ref="B73:B136" si="1">LEFT(C73,25)</f>
        <v>20.13.21.11 - Chloor</v>
      </c>
      <c r="C73" s="16" t="s">
        <v>376</v>
      </c>
      <c r="D73" s="16" t="s">
        <v>217</v>
      </c>
    </row>
    <row r="74" spans="1:4" s="14" customFormat="1" ht="26" x14ac:dyDescent="0.3">
      <c r="A74" s="16" t="s">
        <v>375</v>
      </c>
      <c r="B74" s="96" t="str">
        <f t="shared" si="1"/>
        <v>20.13.21.16 - Jood (jodiu</v>
      </c>
      <c r="C74" s="16" t="s">
        <v>377</v>
      </c>
      <c r="D74" s="16" t="s">
        <v>61</v>
      </c>
    </row>
    <row r="75" spans="1:4" s="14" customFormat="1" ht="26" x14ac:dyDescent="0.3">
      <c r="A75" s="16" t="s">
        <v>375</v>
      </c>
      <c r="B75" s="96" t="str">
        <f t="shared" si="1"/>
        <v>20.13.21.20 - Gesublimeer</v>
      </c>
      <c r="C75" s="16" t="s">
        <v>378</v>
      </c>
      <c r="D75" s="16" t="s">
        <v>61</v>
      </c>
    </row>
    <row r="76" spans="1:4" s="14" customFormat="1" ht="26" x14ac:dyDescent="0.3">
      <c r="A76" s="16" t="s">
        <v>375</v>
      </c>
      <c r="B76" s="96" t="str">
        <f t="shared" si="1"/>
        <v>20.13.21.30 - Koolstof ("</v>
      </c>
      <c r="C76" s="16" t="s">
        <v>379</v>
      </c>
      <c r="D76" s="16" t="s">
        <v>61</v>
      </c>
    </row>
    <row r="77" spans="1:4" s="14" customFormat="1" ht="26" x14ac:dyDescent="0.3">
      <c r="A77" s="16" t="s">
        <v>375</v>
      </c>
      <c r="B77" s="96" t="str">
        <f t="shared" si="1"/>
        <v>20.13.21.41 - Boor</v>
      </c>
      <c r="C77" s="16" t="s">
        <v>380</v>
      </c>
      <c r="D77" s="16" t="s">
        <v>61</v>
      </c>
    </row>
    <row r="78" spans="1:4" s="14" customFormat="1" ht="26" x14ac:dyDescent="0.3">
      <c r="A78" s="16" t="s">
        <v>375</v>
      </c>
      <c r="B78" s="96" t="str">
        <f t="shared" si="1"/>
        <v>20.13.21.42 - Telluur</v>
      </c>
      <c r="C78" s="16" t="s">
        <v>381</v>
      </c>
      <c r="D78" s="16" t="s">
        <v>61</v>
      </c>
    </row>
    <row r="79" spans="1:4" s="14" customFormat="1" ht="26" x14ac:dyDescent="0.3">
      <c r="A79" s="16" t="s">
        <v>375</v>
      </c>
      <c r="B79" s="96" t="str">
        <f t="shared" si="1"/>
        <v>20.13.21.60 - Silicium. B</v>
      </c>
      <c r="C79" s="16" t="s">
        <v>382</v>
      </c>
      <c r="D79" s="16" t="s">
        <v>226</v>
      </c>
    </row>
    <row r="80" spans="1:4" s="14" customFormat="1" ht="26" x14ac:dyDescent="0.3">
      <c r="A80" s="16" t="s">
        <v>375</v>
      </c>
      <c r="B80" s="96" t="str">
        <f t="shared" si="1"/>
        <v>20.13.21.70 - Silicium. A</v>
      </c>
      <c r="C80" s="16" t="s">
        <v>383</v>
      </c>
      <c r="D80" s="16" t="s">
        <v>223</v>
      </c>
    </row>
    <row r="81" spans="1:4" s="14" customFormat="1" ht="26" x14ac:dyDescent="0.3">
      <c r="A81" s="16" t="s">
        <v>375</v>
      </c>
      <c r="B81" s="96" t="str">
        <f t="shared" si="1"/>
        <v>20.13.21.81 - Fosfor</v>
      </c>
      <c r="C81" s="16" t="s">
        <v>384</v>
      </c>
      <c r="D81" s="16" t="s">
        <v>61</v>
      </c>
    </row>
    <row r="82" spans="1:4" s="14" customFormat="1" ht="26" x14ac:dyDescent="0.3">
      <c r="A82" s="16" t="s">
        <v>375</v>
      </c>
      <c r="B82" s="96" t="str">
        <f t="shared" si="1"/>
        <v>20.13.21.85 - Arseen; sel</v>
      </c>
      <c r="C82" s="16" t="s">
        <v>385</v>
      </c>
      <c r="D82" s="16" t="s">
        <v>61</v>
      </c>
    </row>
    <row r="83" spans="1:4" s="14" customFormat="1" ht="26" x14ac:dyDescent="0.3">
      <c r="A83" s="16" t="s">
        <v>375</v>
      </c>
      <c r="B83" s="96" t="str">
        <f t="shared" si="1"/>
        <v>20.13.22.10 - Fosforoxych</v>
      </c>
      <c r="C83" s="16" t="s">
        <v>386</v>
      </c>
      <c r="D83" s="16" t="s">
        <v>61</v>
      </c>
    </row>
    <row r="84" spans="1:4" s="14" customFormat="1" ht="26" x14ac:dyDescent="0.3">
      <c r="A84" s="16" t="s">
        <v>375</v>
      </c>
      <c r="B84" s="96" t="str">
        <f t="shared" si="1"/>
        <v>20.13.22.20 - Fosfortrich</v>
      </c>
      <c r="C84" s="16" t="s">
        <v>387</v>
      </c>
      <c r="D84" s="16" t="s">
        <v>61</v>
      </c>
    </row>
    <row r="85" spans="1:4" s="14" customFormat="1" ht="26" x14ac:dyDescent="0.3">
      <c r="A85" s="16" t="s">
        <v>375</v>
      </c>
      <c r="B85" s="96" t="str">
        <f t="shared" si="1"/>
        <v>20.13.22.30 - Fosforpenta</v>
      </c>
      <c r="C85" s="16" t="s">
        <v>388</v>
      </c>
      <c r="D85" s="16" t="s">
        <v>61</v>
      </c>
    </row>
    <row r="86" spans="1:4" s="14" customFormat="1" ht="26" x14ac:dyDescent="0.3">
      <c r="A86" s="16" t="s">
        <v>375</v>
      </c>
      <c r="B86" s="96" t="str">
        <f t="shared" si="1"/>
        <v>20.13.22.37 - Halogeniden</v>
      </c>
      <c r="C86" s="16" t="s">
        <v>389</v>
      </c>
      <c r="D86" s="16" t="s">
        <v>61</v>
      </c>
    </row>
    <row r="87" spans="1:4" s="14" customFormat="1" ht="26" x14ac:dyDescent="0.3">
      <c r="A87" s="16" t="s">
        <v>375</v>
      </c>
      <c r="B87" s="96" t="str">
        <f t="shared" si="1"/>
        <v>20.13.22.40 - Chloriden e</v>
      </c>
      <c r="C87" s="16" t="s">
        <v>390</v>
      </c>
      <c r="D87" s="16" t="s">
        <v>61</v>
      </c>
    </row>
    <row r="88" spans="1:4" s="14" customFormat="1" ht="26" x14ac:dyDescent="0.3">
      <c r="A88" s="16" t="s">
        <v>375</v>
      </c>
      <c r="B88" s="96" t="str">
        <f t="shared" si="1"/>
        <v>20.13.22.70 - Fosforsulfi</v>
      </c>
      <c r="C88" s="16" t="s">
        <v>391</v>
      </c>
      <c r="D88" s="16" t="s">
        <v>61</v>
      </c>
    </row>
    <row r="89" spans="1:4" s="14" customFormat="1" ht="26" x14ac:dyDescent="0.3">
      <c r="A89" s="16" t="s">
        <v>375</v>
      </c>
      <c r="B89" s="96" t="str">
        <f t="shared" si="1"/>
        <v>20.13.22.80 - Sulfiden va</v>
      </c>
      <c r="C89" s="16" t="s">
        <v>392</v>
      </c>
      <c r="D89" s="16" t="s">
        <v>61</v>
      </c>
    </row>
    <row r="90" spans="1:4" s="14" customFormat="1" ht="26" x14ac:dyDescent="0.3">
      <c r="A90" s="16" t="s">
        <v>375</v>
      </c>
      <c r="B90" s="96" t="str">
        <f t="shared" si="1"/>
        <v xml:space="preserve">20.13.23.00 - Alkali- en </v>
      </c>
      <c r="C90" s="16" t="s">
        <v>393</v>
      </c>
      <c r="D90" s="16" t="s">
        <v>61</v>
      </c>
    </row>
    <row r="91" spans="1:4" s="14" customFormat="1" ht="26" x14ac:dyDescent="0.3">
      <c r="A91" s="16" t="s">
        <v>375</v>
      </c>
      <c r="B91" s="96" t="str">
        <f t="shared" si="1"/>
        <v>20.13.24.13 - Waterstofch</v>
      </c>
      <c r="C91" s="16" t="s">
        <v>394</v>
      </c>
      <c r="D91" s="16" t="s">
        <v>61</v>
      </c>
    </row>
    <row r="92" spans="1:4" s="14" customFormat="1" ht="26" x14ac:dyDescent="0.3">
      <c r="A92" s="16" t="s">
        <v>375</v>
      </c>
      <c r="B92" s="96" t="str">
        <f t="shared" si="1"/>
        <v>20.13.24.15 - Chlorozwave</v>
      </c>
      <c r="C92" s="16" t="s">
        <v>395</v>
      </c>
      <c r="D92" s="16" t="s">
        <v>61</v>
      </c>
    </row>
    <row r="93" spans="1:4" s="14" customFormat="1" ht="26" x14ac:dyDescent="0.3">
      <c r="A93" s="16" t="s">
        <v>375</v>
      </c>
      <c r="B93" s="96" t="str">
        <f t="shared" si="1"/>
        <v>20.13.24.34 - Zwavelzuur;</v>
      </c>
      <c r="C93" s="16" t="s">
        <v>396</v>
      </c>
      <c r="D93" s="16" t="s">
        <v>214</v>
      </c>
    </row>
    <row r="94" spans="1:4" s="14" customFormat="1" ht="26" x14ac:dyDescent="0.3">
      <c r="A94" s="16" t="s">
        <v>375</v>
      </c>
      <c r="B94" s="96" t="str">
        <f t="shared" si="1"/>
        <v>20.13.24.53 - Difosforpen</v>
      </c>
      <c r="C94" s="16" t="s">
        <v>397</v>
      </c>
      <c r="D94" s="16" t="s">
        <v>61</v>
      </c>
    </row>
    <row r="95" spans="1:4" s="14" customFormat="1" ht="26" x14ac:dyDescent="0.3">
      <c r="A95" s="16" t="s">
        <v>375</v>
      </c>
      <c r="B95" s="96" t="str">
        <f t="shared" si="1"/>
        <v xml:space="preserve">20.13.24.55 - Fosforzuur </v>
      </c>
      <c r="C95" s="16" t="s">
        <v>398</v>
      </c>
      <c r="D95" s="16" t="s">
        <v>61</v>
      </c>
    </row>
    <row r="96" spans="1:4" s="14" customFormat="1" ht="26" x14ac:dyDescent="0.3">
      <c r="A96" s="16" t="s">
        <v>375</v>
      </c>
      <c r="B96" s="96" t="str">
        <f t="shared" si="1"/>
        <v>20.13.24.62 - Diboortriox</v>
      </c>
      <c r="C96" s="16" t="s">
        <v>399</v>
      </c>
      <c r="D96" s="16" t="s">
        <v>61</v>
      </c>
    </row>
    <row r="97" spans="1:4" s="14" customFormat="1" ht="26" x14ac:dyDescent="0.3">
      <c r="A97" s="16" t="s">
        <v>375</v>
      </c>
      <c r="B97" s="96" t="str">
        <f t="shared" si="1"/>
        <v xml:space="preserve">20.13.24.65 - Oxiden van </v>
      </c>
      <c r="C97" s="16" t="s">
        <v>400</v>
      </c>
      <c r="D97" s="16" t="s">
        <v>61</v>
      </c>
    </row>
    <row r="98" spans="1:4" s="14" customFormat="1" ht="26" x14ac:dyDescent="0.3">
      <c r="A98" s="16" t="s">
        <v>375</v>
      </c>
      <c r="B98" s="96" t="str">
        <f t="shared" si="1"/>
        <v>20.13.24.69 - Andere anor</v>
      </c>
      <c r="C98" s="16" t="s">
        <v>401</v>
      </c>
      <c r="D98" s="16" t="s">
        <v>61</v>
      </c>
    </row>
    <row r="99" spans="1:4" s="14" customFormat="1" ht="26" x14ac:dyDescent="0.3">
      <c r="A99" s="16" t="s">
        <v>375</v>
      </c>
      <c r="B99" s="96" t="str">
        <f t="shared" si="1"/>
        <v>20.13.24.73 - Waterstoffl</v>
      </c>
      <c r="C99" s="16" t="s">
        <v>402</v>
      </c>
      <c r="D99" s="16" t="s">
        <v>61</v>
      </c>
    </row>
    <row r="100" spans="1:4" s="14" customFormat="1" ht="26" x14ac:dyDescent="0.3">
      <c r="A100" s="16" t="s">
        <v>375</v>
      </c>
      <c r="B100" s="96" t="str">
        <f t="shared" si="1"/>
        <v>20.13.24.75 - Siliciumdio</v>
      </c>
      <c r="C100" s="16" t="s">
        <v>403</v>
      </c>
      <c r="D100" s="16" t="s">
        <v>61</v>
      </c>
    </row>
    <row r="101" spans="1:4" s="14" customFormat="1" ht="26" x14ac:dyDescent="0.3">
      <c r="A101" s="16" t="s">
        <v>375</v>
      </c>
      <c r="B101" s="96" t="str">
        <f t="shared" si="1"/>
        <v>20.13.24.77 - Zwaveldioxy</v>
      </c>
      <c r="C101" s="16" t="s">
        <v>404</v>
      </c>
      <c r="D101" s="16" t="s">
        <v>61</v>
      </c>
    </row>
    <row r="102" spans="1:4" s="14" customFormat="1" ht="26" x14ac:dyDescent="0.3">
      <c r="A102" s="16" t="s">
        <v>375</v>
      </c>
      <c r="B102" s="96" t="str">
        <f t="shared" si="1"/>
        <v>20.13.25.25 - Natriumhydr</v>
      </c>
      <c r="C102" s="16" t="s">
        <v>405</v>
      </c>
      <c r="D102" s="16" t="s">
        <v>61</v>
      </c>
    </row>
    <row r="103" spans="1:4" s="14" customFormat="1" ht="26" x14ac:dyDescent="0.3">
      <c r="A103" s="16" t="s">
        <v>375</v>
      </c>
      <c r="B103" s="96" t="str">
        <f t="shared" si="1"/>
        <v>20.13.25.27 - Natriumhydr</v>
      </c>
      <c r="C103" s="16" t="s">
        <v>406</v>
      </c>
      <c r="D103" s="16" t="s">
        <v>61</v>
      </c>
    </row>
    <row r="104" spans="1:4" s="14" customFormat="1" ht="26" x14ac:dyDescent="0.3">
      <c r="A104" s="16" t="s">
        <v>375</v>
      </c>
      <c r="B104" s="96" t="str">
        <f t="shared" si="1"/>
        <v>20.13.25.30 - Kaliumhydro</v>
      </c>
      <c r="C104" s="16" t="s">
        <v>407</v>
      </c>
      <c r="D104" s="16" t="s">
        <v>61</v>
      </c>
    </row>
    <row r="105" spans="1:4" s="14" customFormat="1" ht="26" x14ac:dyDescent="0.3">
      <c r="A105" s="16" t="s">
        <v>375</v>
      </c>
      <c r="B105" s="96" t="str">
        <f t="shared" si="1"/>
        <v>20.13.25.50 - Natriumpero</v>
      </c>
      <c r="C105" s="16" t="s">
        <v>408</v>
      </c>
      <c r="D105" s="16" t="s">
        <v>61</v>
      </c>
    </row>
    <row r="106" spans="1:4" s="14" customFormat="1" ht="26" x14ac:dyDescent="0.3">
      <c r="A106" s="16" t="s">
        <v>375</v>
      </c>
      <c r="B106" s="96" t="str">
        <f t="shared" si="1"/>
        <v>20.13.25.63 - Magnesiumhy</v>
      </c>
      <c r="C106" s="16" t="s">
        <v>409</v>
      </c>
      <c r="D106" s="16" t="s">
        <v>61</v>
      </c>
    </row>
    <row r="107" spans="1:4" s="14" customFormat="1" ht="26" x14ac:dyDescent="0.3">
      <c r="A107" s="16" t="s">
        <v>375</v>
      </c>
      <c r="B107" s="96" t="str">
        <f t="shared" si="1"/>
        <v>20.13.25.65 - Oxiden, hyd</v>
      </c>
      <c r="C107" s="16" t="s">
        <v>410</v>
      </c>
      <c r="D107" s="16" t="s">
        <v>61</v>
      </c>
    </row>
    <row r="108" spans="1:4" s="14" customFormat="1" ht="26" x14ac:dyDescent="0.3">
      <c r="A108" s="16" t="s">
        <v>375</v>
      </c>
      <c r="B108" s="96" t="str">
        <f t="shared" si="1"/>
        <v>20.13.25.70 - Aluminiumhy</v>
      </c>
      <c r="C108" s="16" t="s">
        <v>411</v>
      </c>
      <c r="D108" s="16" t="s">
        <v>61</v>
      </c>
    </row>
    <row r="109" spans="1:4" s="14" customFormat="1" ht="26" x14ac:dyDescent="0.3">
      <c r="A109" s="16" t="s">
        <v>375</v>
      </c>
      <c r="B109" s="96" t="str">
        <f t="shared" si="1"/>
        <v>20.13.25.80 - Hydrazine e</v>
      </c>
      <c r="C109" s="16" t="s">
        <v>412</v>
      </c>
      <c r="D109" s="16" t="s">
        <v>61</v>
      </c>
    </row>
    <row r="110" spans="1:4" s="14" customFormat="1" ht="39" x14ac:dyDescent="0.3">
      <c r="A110" s="16" t="s">
        <v>375</v>
      </c>
      <c r="B110" s="96" t="str">
        <f t="shared" si="1"/>
        <v xml:space="preserve">20.13.31.15 - Fluoriden; </v>
      </c>
      <c r="C110" s="16" t="s">
        <v>413</v>
      </c>
      <c r="D110" s="16" t="s">
        <v>61</v>
      </c>
    </row>
    <row r="111" spans="1:4" s="14" customFormat="1" ht="52" x14ac:dyDescent="0.3">
      <c r="A111" s="16" t="s">
        <v>375</v>
      </c>
      <c r="B111" s="96" t="str">
        <f t="shared" si="1"/>
        <v xml:space="preserve">20.13.31.19 - Fluoriden; </v>
      </c>
      <c r="C111" s="16" t="s">
        <v>414</v>
      </c>
      <c r="D111" s="16" t="s">
        <v>61</v>
      </c>
    </row>
    <row r="112" spans="1:4" s="14" customFormat="1" ht="26" x14ac:dyDescent="0.3">
      <c r="A112" s="16" t="s">
        <v>375</v>
      </c>
      <c r="B112" s="96" t="str">
        <f t="shared" si="1"/>
        <v>20.13.31.31 - Magnesiumch</v>
      </c>
      <c r="C112" s="16" t="s">
        <v>415</v>
      </c>
      <c r="D112" s="16" t="s">
        <v>61</v>
      </c>
    </row>
    <row r="113" spans="1:4" s="14" customFormat="1" ht="26" x14ac:dyDescent="0.3">
      <c r="A113" s="16" t="s">
        <v>375</v>
      </c>
      <c r="B113" s="96" t="str">
        <f t="shared" si="1"/>
        <v>20.13.31.32 - Nikkelchlor</v>
      </c>
      <c r="C113" s="16" t="s">
        <v>416</v>
      </c>
      <c r="D113" s="16" t="s">
        <v>61</v>
      </c>
    </row>
    <row r="114" spans="1:4" s="14" customFormat="1" ht="26" x14ac:dyDescent="0.3">
      <c r="A114" s="16" t="s">
        <v>375</v>
      </c>
      <c r="B114" s="96" t="str">
        <f t="shared" si="1"/>
        <v>20.13.31.33 - Tinchloride</v>
      </c>
      <c r="C114" s="16" t="s">
        <v>417</v>
      </c>
      <c r="D114" s="16" t="s">
        <v>61</v>
      </c>
    </row>
    <row r="115" spans="1:4" s="14" customFormat="1" ht="26" x14ac:dyDescent="0.3">
      <c r="A115" s="16" t="s">
        <v>375</v>
      </c>
      <c r="B115" s="96" t="str">
        <f t="shared" si="1"/>
        <v>20.13.31.34 - Kobaltchlor</v>
      </c>
      <c r="C115" s="16" t="s">
        <v>418</v>
      </c>
      <c r="D115" s="16" t="s">
        <v>61</v>
      </c>
    </row>
    <row r="116" spans="1:4" s="14" customFormat="1" ht="26" x14ac:dyDescent="0.3">
      <c r="A116" s="16" t="s">
        <v>375</v>
      </c>
      <c r="B116" s="96" t="str">
        <f t="shared" si="1"/>
        <v>20.13.31.39 - Andere chlo</v>
      </c>
      <c r="C116" s="16" t="s">
        <v>419</v>
      </c>
      <c r="D116" s="16" t="s">
        <v>61</v>
      </c>
    </row>
    <row r="117" spans="1:4" s="14" customFormat="1" ht="26" x14ac:dyDescent="0.3">
      <c r="A117" s="16" t="s">
        <v>375</v>
      </c>
      <c r="B117" s="96" t="str">
        <f t="shared" si="1"/>
        <v>20.13.31.50 - Chlorideoxi</v>
      </c>
      <c r="C117" s="16" t="s">
        <v>420</v>
      </c>
      <c r="D117" s="16" t="s">
        <v>61</v>
      </c>
    </row>
    <row r="118" spans="1:4" s="14" customFormat="1" ht="26" x14ac:dyDescent="0.3">
      <c r="A118" s="16" t="s">
        <v>375</v>
      </c>
      <c r="B118" s="96" t="str">
        <f t="shared" si="1"/>
        <v>20.13.31.71 - Bromiden en</v>
      </c>
      <c r="C118" s="16" t="s">
        <v>421</v>
      </c>
      <c r="D118" s="16" t="s">
        <v>61</v>
      </c>
    </row>
    <row r="119" spans="1:4" s="14" customFormat="1" ht="26" x14ac:dyDescent="0.3">
      <c r="A119" s="16" t="s">
        <v>375</v>
      </c>
      <c r="B119" s="96" t="str">
        <f t="shared" si="1"/>
        <v>20.13.31.79 - Natrium- of</v>
      </c>
      <c r="C119" s="16" t="s">
        <v>422</v>
      </c>
      <c r="D119" s="16" t="s">
        <v>61</v>
      </c>
    </row>
    <row r="120" spans="1:4" s="14" customFormat="1" ht="26" x14ac:dyDescent="0.3">
      <c r="A120" s="16" t="s">
        <v>375</v>
      </c>
      <c r="B120" s="96" t="str">
        <f t="shared" si="1"/>
        <v>20.13.32.30 - Hypochlorie</v>
      </c>
      <c r="C120" s="16" t="s">
        <v>423</v>
      </c>
      <c r="D120" s="16" t="s">
        <v>61</v>
      </c>
    </row>
    <row r="121" spans="1:4" s="14" customFormat="1" ht="26" x14ac:dyDescent="0.3">
      <c r="A121" s="16" t="s">
        <v>375</v>
      </c>
      <c r="B121" s="96" t="str">
        <f t="shared" si="1"/>
        <v>20.13.32.50 - Chloraten e</v>
      </c>
      <c r="C121" s="16" t="s">
        <v>424</v>
      </c>
      <c r="D121" s="16" t="s">
        <v>61</v>
      </c>
    </row>
    <row r="122" spans="1:4" s="14" customFormat="1" ht="26" x14ac:dyDescent="0.3">
      <c r="A122" s="16" t="s">
        <v>375</v>
      </c>
      <c r="B122" s="96" t="str">
        <f t="shared" si="1"/>
        <v>20.13.41.11 - Calcium-, a</v>
      </c>
      <c r="C122" s="16" t="s">
        <v>425</v>
      </c>
      <c r="D122" s="16" t="s">
        <v>61</v>
      </c>
    </row>
    <row r="123" spans="1:4" s="14" customFormat="1" ht="26" x14ac:dyDescent="0.3">
      <c r="A123" s="16" t="s">
        <v>375</v>
      </c>
      <c r="B123" s="96" t="str">
        <f t="shared" si="1"/>
        <v>20.13.41.20 - Sulfiden; p</v>
      </c>
      <c r="C123" s="16" t="s">
        <v>426</v>
      </c>
      <c r="D123" s="16" t="s">
        <v>61</v>
      </c>
    </row>
    <row r="124" spans="1:4" s="14" customFormat="1" ht="26" x14ac:dyDescent="0.3">
      <c r="A124" s="16" t="s">
        <v>375</v>
      </c>
      <c r="B124" s="96" t="str">
        <f t="shared" si="1"/>
        <v>20.13.41.33 - Sulfieten</v>
      </c>
      <c r="C124" s="16" t="s">
        <v>427</v>
      </c>
      <c r="D124" s="16" t="s">
        <v>61</v>
      </c>
    </row>
    <row r="125" spans="1:4" s="14" customFormat="1" ht="26" x14ac:dyDescent="0.3">
      <c r="A125" s="16" t="s">
        <v>375</v>
      </c>
      <c r="B125" s="96" t="str">
        <f t="shared" si="1"/>
        <v>20.13.41.35 - Thiosulfate</v>
      </c>
      <c r="C125" s="16" t="s">
        <v>428</v>
      </c>
      <c r="D125" s="16" t="s">
        <v>61</v>
      </c>
    </row>
    <row r="126" spans="1:4" s="14" customFormat="1" ht="26" x14ac:dyDescent="0.3">
      <c r="A126" s="16" t="s">
        <v>375</v>
      </c>
      <c r="B126" s="96" t="str">
        <f t="shared" si="1"/>
        <v>20.13.41.50 - Aluminiumsu</v>
      </c>
      <c r="C126" s="16" t="s">
        <v>429</v>
      </c>
      <c r="D126" s="16" t="s">
        <v>61</v>
      </c>
    </row>
    <row r="127" spans="1:4" s="14" customFormat="1" ht="26" x14ac:dyDescent="0.3">
      <c r="A127" s="16" t="s">
        <v>375</v>
      </c>
      <c r="B127" s="96" t="str">
        <f t="shared" si="1"/>
        <v>20.13.41.55 - Bariumsulfa</v>
      </c>
      <c r="C127" s="16" t="s">
        <v>430</v>
      </c>
      <c r="D127" s="16" t="s">
        <v>61</v>
      </c>
    </row>
    <row r="128" spans="1:4" s="14" customFormat="1" ht="26" x14ac:dyDescent="0.3">
      <c r="A128" s="16" t="s">
        <v>375</v>
      </c>
      <c r="B128" s="96" t="str">
        <f t="shared" si="1"/>
        <v>20.13.41.60 - Magnesiumsu</v>
      </c>
      <c r="C128" s="16" t="s">
        <v>431</v>
      </c>
      <c r="D128" s="16" t="s">
        <v>61</v>
      </c>
    </row>
    <row r="129" spans="1:4" s="14" customFormat="1" ht="26" x14ac:dyDescent="0.3">
      <c r="A129" s="16" t="s">
        <v>375</v>
      </c>
      <c r="B129" s="96" t="str">
        <f t="shared" si="1"/>
        <v>20.13.41.61 - Nikkelsulfa</v>
      </c>
      <c r="C129" s="16" t="s">
        <v>432</v>
      </c>
      <c r="D129" s="16" t="s">
        <v>61</v>
      </c>
    </row>
    <row r="130" spans="1:4" s="14" customFormat="1" ht="26" x14ac:dyDescent="0.3">
      <c r="A130" s="16" t="s">
        <v>375</v>
      </c>
      <c r="B130" s="96" t="str">
        <f t="shared" si="1"/>
        <v xml:space="preserve">20.13.41.62 - Kobalt- en </v>
      </c>
      <c r="C130" s="16" t="s">
        <v>433</v>
      </c>
      <c r="D130" s="16" t="s">
        <v>61</v>
      </c>
    </row>
    <row r="131" spans="1:4" s="14" customFormat="1" ht="26" x14ac:dyDescent="0.3">
      <c r="A131" s="16" t="s">
        <v>375</v>
      </c>
      <c r="B131" s="96" t="str">
        <f t="shared" si="1"/>
        <v>20.13.41.65 - Sulfaten (m</v>
      </c>
      <c r="C131" s="16" t="s">
        <v>434</v>
      </c>
      <c r="D131" s="16" t="s">
        <v>61</v>
      </c>
    </row>
    <row r="132" spans="1:4" s="14" customFormat="1" ht="26" x14ac:dyDescent="0.3">
      <c r="A132" s="16" t="s">
        <v>375</v>
      </c>
      <c r="B132" s="96" t="str">
        <f t="shared" si="1"/>
        <v>20.13.41.73 - Aluinen</v>
      </c>
      <c r="C132" s="16" t="s">
        <v>435</v>
      </c>
      <c r="D132" s="16" t="s">
        <v>61</v>
      </c>
    </row>
    <row r="133" spans="1:4" s="14" customFormat="1" ht="26" x14ac:dyDescent="0.3">
      <c r="A133" s="16" t="s">
        <v>375</v>
      </c>
      <c r="B133" s="96" t="str">
        <f t="shared" si="1"/>
        <v>20.13.41.75 - Peroxosulfa</v>
      </c>
      <c r="C133" s="16" t="s">
        <v>436</v>
      </c>
      <c r="D133" s="16" t="s">
        <v>61</v>
      </c>
    </row>
    <row r="134" spans="1:4" s="14" customFormat="1" ht="26" x14ac:dyDescent="0.3">
      <c r="A134" s="16" t="s">
        <v>375</v>
      </c>
      <c r="B134" s="96" t="str">
        <f t="shared" si="1"/>
        <v>20.13.42.11 - Barium-, be</v>
      </c>
      <c r="C134" s="16" t="s">
        <v>437</v>
      </c>
      <c r="D134" s="16" t="s">
        <v>61</v>
      </c>
    </row>
    <row r="135" spans="1:4" s="14" customFormat="1" ht="26" x14ac:dyDescent="0.3">
      <c r="A135" s="16" t="s">
        <v>375</v>
      </c>
      <c r="B135" s="96" t="str">
        <f t="shared" si="1"/>
        <v>20.13.42.12 - Kopernitrat</v>
      </c>
      <c r="C135" s="16" t="s">
        <v>438</v>
      </c>
      <c r="D135" s="16" t="s">
        <v>61</v>
      </c>
    </row>
    <row r="136" spans="1:4" s="14" customFormat="1" ht="26" x14ac:dyDescent="0.3">
      <c r="A136" s="16" t="s">
        <v>375</v>
      </c>
      <c r="B136" s="96" t="str">
        <f t="shared" si="1"/>
        <v xml:space="preserve">20.13.42.20 - Fosfinaten </v>
      </c>
      <c r="C136" s="16" t="s">
        <v>439</v>
      </c>
      <c r="D136" s="16" t="s">
        <v>61</v>
      </c>
    </row>
    <row r="137" spans="1:4" s="14" customFormat="1" ht="26" x14ac:dyDescent="0.3">
      <c r="A137" s="16" t="s">
        <v>375</v>
      </c>
      <c r="B137" s="96" t="str">
        <f t="shared" ref="B137:B200" si="2">LEFT(C137,25)</f>
        <v>20.13.42.30 - Natriumdiwa</v>
      </c>
      <c r="C137" s="16" t="s">
        <v>440</v>
      </c>
      <c r="D137" s="16" t="s">
        <v>61</v>
      </c>
    </row>
    <row r="138" spans="1:4" s="14" customFormat="1" ht="26" x14ac:dyDescent="0.3">
      <c r="A138" s="16" t="s">
        <v>375</v>
      </c>
      <c r="B138" s="96" t="str">
        <f t="shared" si="2"/>
        <v>20.13.42.40 - Calciumwate</v>
      </c>
      <c r="C138" s="16" t="s">
        <v>441</v>
      </c>
      <c r="D138" s="16" t="s">
        <v>61</v>
      </c>
    </row>
    <row r="139" spans="1:4" s="14" customFormat="1" ht="26" x14ac:dyDescent="0.3">
      <c r="A139" s="16" t="s">
        <v>375</v>
      </c>
      <c r="B139" s="96" t="str">
        <f t="shared" si="2"/>
        <v>20.13.42.70 - Natriumtrif</v>
      </c>
      <c r="C139" s="16" t="s">
        <v>442</v>
      </c>
      <c r="D139" s="16" t="s">
        <v>61</v>
      </c>
    </row>
    <row r="140" spans="1:4" s="14" customFormat="1" ht="26" x14ac:dyDescent="0.3">
      <c r="A140" s="16" t="s">
        <v>375</v>
      </c>
      <c r="B140" s="96" t="str">
        <f t="shared" si="2"/>
        <v>20.13.42.80 - Fosfaten (e</v>
      </c>
      <c r="C140" s="16" t="s">
        <v>443</v>
      </c>
      <c r="D140" s="16" t="s">
        <v>61</v>
      </c>
    </row>
    <row r="141" spans="1:4" s="14" customFormat="1" ht="26" x14ac:dyDescent="0.3">
      <c r="A141" s="16" t="s">
        <v>375</v>
      </c>
      <c r="B141" s="96" t="str">
        <f t="shared" si="2"/>
        <v>20.13.43.10 - Dinatriumca</v>
      </c>
      <c r="C141" s="16" t="s">
        <v>444</v>
      </c>
      <c r="D141" s="16" t="s">
        <v>61</v>
      </c>
    </row>
    <row r="142" spans="1:4" s="14" customFormat="1" ht="26" x14ac:dyDescent="0.3">
      <c r="A142" s="16" t="s">
        <v>375</v>
      </c>
      <c r="B142" s="96" t="str">
        <f t="shared" si="2"/>
        <v>20.13.43.20 - Natriumwate</v>
      </c>
      <c r="C142" s="16" t="s">
        <v>445</v>
      </c>
      <c r="D142" s="16" t="s">
        <v>61</v>
      </c>
    </row>
    <row r="143" spans="1:4" s="14" customFormat="1" ht="26" x14ac:dyDescent="0.3">
      <c r="A143" s="16" t="s">
        <v>375</v>
      </c>
      <c r="B143" s="96" t="str">
        <f t="shared" si="2"/>
        <v>20.13.43.40 - Calciumcarb</v>
      </c>
      <c r="C143" s="16" t="s">
        <v>446</v>
      </c>
      <c r="D143" s="16" t="s">
        <v>61</v>
      </c>
    </row>
    <row r="144" spans="1:4" s="14" customFormat="1" ht="26" x14ac:dyDescent="0.3">
      <c r="A144" s="16" t="s">
        <v>375</v>
      </c>
      <c r="B144" s="96" t="str">
        <f t="shared" si="2"/>
        <v>20.13.43.50 - Lithiumcarb</v>
      </c>
      <c r="C144" s="16" t="s">
        <v>447</v>
      </c>
      <c r="D144" s="16" t="s">
        <v>61</v>
      </c>
    </row>
    <row r="145" spans="1:4" s="14" customFormat="1" ht="26" x14ac:dyDescent="0.3">
      <c r="A145" s="16" t="s">
        <v>375</v>
      </c>
      <c r="B145" s="96" t="str">
        <f t="shared" si="2"/>
        <v>20.13.43.95 - Andere carb</v>
      </c>
      <c r="C145" s="16" t="s">
        <v>448</v>
      </c>
      <c r="D145" s="16" t="s">
        <v>61</v>
      </c>
    </row>
    <row r="146" spans="1:4" s="14" customFormat="1" ht="26" x14ac:dyDescent="0.3">
      <c r="A146" s="16" t="s">
        <v>375</v>
      </c>
      <c r="B146" s="96" t="str">
        <f t="shared" si="2"/>
        <v>20.13.51.15 - Wolframaten</v>
      </c>
      <c r="C146" s="16" t="s">
        <v>449</v>
      </c>
      <c r="D146" s="16" t="s">
        <v>61</v>
      </c>
    </row>
    <row r="147" spans="1:4" s="14" customFormat="1" ht="26" x14ac:dyDescent="0.3">
      <c r="A147" s="16" t="s">
        <v>375</v>
      </c>
      <c r="B147" s="96" t="str">
        <f t="shared" si="2"/>
        <v>20.13.51.20 - Manganieten</v>
      </c>
      <c r="C147" s="16" t="s">
        <v>450</v>
      </c>
      <c r="D147" s="16" t="s">
        <v>61</v>
      </c>
    </row>
    <row r="148" spans="1:4" s="14" customFormat="1" ht="26" x14ac:dyDescent="0.3">
      <c r="A148" s="16" t="s">
        <v>375</v>
      </c>
      <c r="B148" s="96" t="str">
        <f t="shared" si="2"/>
        <v>20.13.51.25 - Chromaten e</v>
      </c>
      <c r="C148" s="16" t="s">
        <v>451</v>
      </c>
      <c r="D148" s="16" t="s">
        <v>61</v>
      </c>
    </row>
    <row r="149" spans="1:4" s="14" customFormat="1" ht="26" x14ac:dyDescent="0.3">
      <c r="A149" s="16" t="s">
        <v>375</v>
      </c>
      <c r="B149" s="96" t="str">
        <f t="shared" si="2"/>
        <v xml:space="preserve">20.13.51.78 - Zouten van </v>
      </c>
      <c r="C149" s="16" t="s">
        <v>452</v>
      </c>
      <c r="D149" s="16" t="s">
        <v>61</v>
      </c>
    </row>
    <row r="150" spans="1:4" s="14" customFormat="1" ht="26" x14ac:dyDescent="0.3">
      <c r="A150" s="16" t="s">
        <v>375</v>
      </c>
      <c r="B150" s="96" t="str">
        <f t="shared" si="2"/>
        <v>20.13.51.79 - Andere zout</v>
      </c>
      <c r="C150" s="16" t="s">
        <v>453</v>
      </c>
      <c r="D150" s="16" t="s">
        <v>61</v>
      </c>
    </row>
    <row r="151" spans="1:4" s="14" customFormat="1" ht="26" x14ac:dyDescent="0.3">
      <c r="A151" s="16" t="s">
        <v>375</v>
      </c>
      <c r="B151" s="96" t="str">
        <f t="shared" si="2"/>
        <v>20.13.51.83 - Zilvernitra</v>
      </c>
      <c r="C151" s="16" t="s">
        <v>454</v>
      </c>
      <c r="D151" s="16" t="s">
        <v>61</v>
      </c>
    </row>
    <row r="152" spans="1:4" s="14" customFormat="1" ht="26" x14ac:dyDescent="0.3">
      <c r="A152" s="16" t="s">
        <v>375</v>
      </c>
      <c r="B152" s="96" t="str">
        <f t="shared" si="2"/>
        <v>20.13.51.85 - Edele metal</v>
      </c>
      <c r="C152" s="16" t="s">
        <v>455</v>
      </c>
      <c r="D152" s="16" t="s">
        <v>61</v>
      </c>
    </row>
    <row r="153" spans="1:4" s="14" customFormat="1" ht="26" x14ac:dyDescent="0.3">
      <c r="A153" s="16" t="s">
        <v>375</v>
      </c>
      <c r="B153" s="96" t="str">
        <f t="shared" si="2"/>
        <v>20.13.52.50 - Gedistillee</v>
      </c>
      <c r="C153" s="16" t="s">
        <v>456</v>
      </c>
      <c r="D153" s="16" t="s">
        <v>61</v>
      </c>
    </row>
    <row r="154" spans="1:4" s="14" customFormat="1" ht="26" x14ac:dyDescent="0.3">
      <c r="A154" s="16" t="s">
        <v>375</v>
      </c>
      <c r="B154" s="96" t="str">
        <f t="shared" si="2"/>
        <v>20.13.52.70 - Anorganisch</v>
      </c>
      <c r="C154" s="16" t="s">
        <v>457</v>
      </c>
      <c r="D154" s="16" t="s">
        <v>61</v>
      </c>
    </row>
    <row r="155" spans="1:4" s="14" customFormat="1" ht="26" x14ac:dyDescent="0.3">
      <c r="A155" s="16" t="s">
        <v>375</v>
      </c>
      <c r="B155" s="96" t="str">
        <f t="shared" si="2"/>
        <v>20.13.52.75 - Anorganisch</v>
      </c>
      <c r="C155" s="16" t="s">
        <v>458</v>
      </c>
      <c r="D155" s="16" t="s">
        <v>61</v>
      </c>
    </row>
    <row r="156" spans="1:4" s="14" customFormat="1" ht="39" x14ac:dyDescent="0.3">
      <c r="A156" s="16" t="s">
        <v>375</v>
      </c>
      <c r="B156" s="96" t="str">
        <f t="shared" si="2"/>
        <v>20.13.52.90 - Andere anor</v>
      </c>
      <c r="C156" s="16" t="s">
        <v>459</v>
      </c>
      <c r="D156" s="16" t="s">
        <v>61</v>
      </c>
    </row>
    <row r="157" spans="1:4" s="14" customFormat="1" ht="26" x14ac:dyDescent="0.3">
      <c r="A157" s="16" t="s">
        <v>375</v>
      </c>
      <c r="B157" s="96" t="str">
        <f t="shared" si="2"/>
        <v>20.13.61.00 - Zwaar water</v>
      </c>
      <c r="C157" s="16" t="s">
        <v>460</v>
      </c>
      <c r="D157" s="16" t="s">
        <v>61</v>
      </c>
    </row>
    <row r="158" spans="1:4" s="14" customFormat="1" ht="26" x14ac:dyDescent="0.3">
      <c r="A158" s="16" t="s">
        <v>375</v>
      </c>
      <c r="B158" s="96" t="str">
        <f t="shared" si="2"/>
        <v>20.13.62.20 - Cyaniden, c</v>
      </c>
      <c r="C158" s="16" t="s">
        <v>461</v>
      </c>
      <c r="D158" s="16" t="s">
        <v>61</v>
      </c>
    </row>
    <row r="159" spans="1:4" s="14" customFormat="1" ht="26" x14ac:dyDescent="0.3">
      <c r="A159" s="16" t="s">
        <v>375</v>
      </c>
      <c r="B159" s="96" t="str">
        <f t="shared" si="2"/>
        <v>20.13.62.30 - Boraten; pe</v>
      </c>
      <c r="C159" s="16" t="s">
        <v>462</v>
      </c>
      <c r="D159" s="16" t="s">
        <v>61</v>
      </c>
    </row>
    <row r="160" spans="1:4" s="14" customFormat="1" ht="26" x14ac:dyDescent="0.3">
      <c r="A160" s="16" t="s">
        <v>375</v>
      </c>
      <c r="B160" s="96" t="str">
        <f t="shared" si="2"/>
        <v xml:space="preserve">20.13.62.40 - Silicaten; </v>
      </c>
      <c r="C160" s="16" t="s">
        <v>463</v>
      </c>
      <c r="D160" s="16" t="s">
        <v>61</v>
      </c>
    </row>
    <row r="161" spans="1:4" s="14" customFormat="1" ht="26" x14ac:dyDescent="0.3">
      <c r="A161" s="16" t="s">
        <v>375</v>
      </c>
      <c r="B161" s="96" t="str">
        <f t="shared" si="2"/>
        <v>20.13.62.70 - Dubbelsilic</v>
      </c>
      <c r="C161" s="16" t="s">
        <v>464</v>
      </c>
      <c r="D161" s="16" t="s">
        <v>61</v>
      </c>
    </row>
    <row r="162" spans="1:4" s="14" customFormat="1" ht="26" x14ac:dyDescent="0.3">
      <c r="A162" s="16" t="s">
        <v>375</v>
      </c>
      <c r="B162" s="96" t="str">
        <f t="shared" si="2"/>
        <v>20.13.62.80 - Anorganisch</v>
      </c>
      <c r="C162" s="16" t="s">
        <v>465</v>
      </c>
      <c r="D162" s="16" t="s">
        <v>61</v>
      </c>
    </row>
    <row r="163" spans="1:4" s="14" customFormat="1" ht="26" x14ac:dyDescent="0.3">
      <c r="A163" s="16" t="s">
        <v>375</v>
      </c>
      <c r="B163" s="96" t="str">
        <f t="shared" si="2"/>
        <v>20.13.63.00 - Waterstofpe</v>
      </c>
      <c r="C163" s="16" t="s">
        <v>466</v>
      </c>
      <c r="D163" s="16" t="s">
        <v>61</v>
      </c>
    </row>
    <row r="164" spans="1:4" s="14" customFormat="1" ht="26" x14ac:dyDescent="0.3">
      <c r="A164" s="16" t="s">
        <v>375</v>
      </c>
      <c r="B164" s="96" t="str">
        <f t="shared" si="2"/>
        <v>20.13.64.10 - Siliciumcar</v>
      </c>
      <c r="C164" s="16" t="s">
        <v>467</v>
      </c>
      <c r="D164" s="16" t="s">
        <v>231</v>
      </c>
    </row>
    <row r="165" spans="1:4" s="14" customFormat="1" ht="26" x14ac:dyDescent="0.3">
      <c r="A165" s="16" t="s">
        <v>375</v>
      </c>
      <c r="B165" s="96" t="str">
        <f t="shared" si="2"/>
        <v>20.13.64.20 - Boorcarbide</v>
      </c>
      <c r="C165" s="16" t="s">
        <v>468</v>
      </c>
      <c r="D165" s="16" t="s">
        <v>61</v>
      </c>
    </row>
    <row r="166" spans="1:4" s="14" customFormat="1" ht="26" x14ac:dyDescent="0.3">
      <c r="A166" s="16" t="s">
        <v>375</v>
      </c>
      <c r="B166" s="96" t="str">
        <f t="shared" si="2"/>
        <v>20.13.64.30 - Wolfraamcar</v>
      </c>
      <c r="C166" s="16" t="s">
        <v>469</v>
      </c>
      <c r="D166" s="16" t="s">
        <v>61</v>
      </c>
    </row>
    <row r="167" spans="1:4" s="14" customFormat="1" ht="26" x14ac:dyDescent="0.3">
      <c r="A167" s="16" t="s">
        <v>375</v>
      </c>
      <c r="B167" s="96" t="str">
        <f t="shared" si="2"/>
        <v>20.13.64.51 - Aluminium-,</v>
      </c>
      <c r="C167" s="16" t="s">
        <v>470</v>
      </c>
      <c r="D167" s="16" t="s">
        <v>61</v>
      </c>
    </row>
    <row r="168" spans="1:4" s="14" customFormat="1" ht="39" x14ac:dyDescent="0.3">
      <c r="A168" s="16" t="s">
        <v>375</v>
      </c>
      <c r="B168" s="96" t="str">
        <f t="shared" si="2"/>
        <v>20.13.64.80 - Fosfiden (e</v>
      </c>
      <c r="C168" s="16" t="s">
        <v>471</v>
      </c>
      <c r="D168" s="16" t="s">
        <v>61</v>
      </c>
    </row>
    <row r="169" spans="1:4" s="14" customFormat="1" ht="26" x14ac:dyDescent="0.3">
      <c r="A169" s="16" t="s">
        <v>375</v>
      </c>
      <c r="B169" s="96" t="str">
        <f t="shared" si="2"/>
        <v>20.13.64.90 - Andere carb</v>
      </c>
      <c r="C169" s="16" t="s">
        <v>472</v>
      </c>
      <c r="D169" s="16" t="s">
        <v>61</v>
      </c>
    </row>
    <row r="170" spans="1:4" s="14" customFormat="1" ht="26" x14ac:dyDescent="0.3">
      <c r="A170" s="16" t="s">
        <v>375</v>
      </c>
      <c r="B170" s="96" t="str">
        <f t="shared" si="2"/>
        <v>20.13.65.10 - Anorganisch</v>
      </c>
      <c r="C170" s="16" t="s">
        <v>473</v>
      </c>
      <c r="D170" s="16" t="s">
        <v>61</v>
      </c>
    </row>
    <row r="171" spans="1:4" s="14" customFormat="1" ht="26" x14ac:dyDescent="0.3">
      <c r="A171" s="16" t="s">
        <v>375</v>
      </c>
      <c r="B171" s="96" t="str">
        <f t="shared" si="2"/>
        <v>20.13.65.20 - Anorganisch</v>
      </c>
      <c r="C171" s="16" t="s">
        <v>474</v>
      </c>
      <c r="D171" s="16" t="s">
        <v>61</v>
      </c>
    </row>
    <row r="172" spans="1:4" s="14" customFormat="1" ht="39" x14ac:dyDescent="0.3">
      <c r="A172" s="16" t="s">
        <v>375</v>
      </c>
      <c r="B172" s="96" t="str">
        <f t="shared" si="2"/>
        <v>20.13.65.50 - Anorganisch</v>
      </c>
      <c r="C172" s="16" t="s">
        <v>475</v>
      </c>
      <c r="D172" s="16" t="s">
        <v>61</v>
      </c>
    </row>
    <row r="173" spans="1:4" s="14" customFormat="1" ht="26" x14ac:dyDescent="0.3">
      <c r="A173" s="16" t="s">
        <v>375</v>
      </c>
      <c r="B173" s="96" t="str">
        <f t="shared" si="2"/>
        <v>20.13.65.80 - Anorganisch</v>
      </c>
      <c r="C173" s="16" t="s">
        <v>476</v>
      </c>
      <c r="D173" s="16" t="s">
        <v>61</v>
      </c>
    </row>
    <row r="174" spans="1:4" s="14" customFormat="1" ht="26" x14ac:dyDescent="0.3">
      <c r="A174" s="16" t="s">
        <v>375</v>
      </c>
      <c r="B174" s="96" t="str">
        <f t="shared" si="2"/>
        <v>20.13.65.85 - Anorganisch</v>
      </c>
      <c r="C174" s="16" t="s">
        <v>477</v>
      </c>
      <c r="D174" s="16" t="s">
        <v>61</v>
      </c>
    </row>
    <row r="175" spans="1:4" s="14" customFormat="1" ht="26" x14ac:dyDescent="0.3">
      <c r="A175" s="16" t="s">
        <v>375</v>
      </c>
      <c r="B175" s="96" t="str">
        <f t="shared" si="2"/>
        <v>20.13.66.00 - Zwavel (exc</v>
      </c>
      <c r="C175" s="16" t="s">
        <v>478</v>
      </c>
      <c r="D175" s="16" t="s">
        <v>61</v>
      </c>
    </row>
    <row r="176" spans="1:4" s="14" customFormat="1" ht="26" x14ac:dyDescent="0.3">
      <c r="A176" s="16" t="s">
        <v>375</v>
      </c>
      <c r="B176" s="96" t="str">
        <f t="shared" si="2"/>
        <v>20.13.67.00 - Geroost ijz</v>
      </c>
      <c r="C176" s="16" t="s">
        <v>479</v>
      </c>
      <c r="D176" s="16" t="s">
        <v>61</v>
      </c>
    </row>
    <row r="177" spans="1:5" s="14" customFormat="1" ht="26" x14ac:dyDescent="0.3">
      <c r="A177" s="16" t="s">
        <v>375</v>
      </c>
      <c r="B177" s="96" t="str">
        <f t="shared" si="2"/>
        <v>20.13.68.00 - Synthetisch</v>
      </c>
      <c r="C177" s="16" t="s">
        <v>480</v>
      </c>
      <c r="D177" s="16" t="s">
        <v>61</v>
      </c>
    </row>
    <row r="178" spans="1:5" s="14" customFormat="1" ht="26" x14ac:dyDescent="0.3">
      <c r="A178" s="16" t="s">
        <v>481</v>
      </c>
      <c r="B178" s="96" t="str">
        <f t="shared" si="2"/>
        <v>20.16.40.15 - Polyethylee</v>
      </c>
      <c r="C178" s="16" t="s">
        <v>482</v>
      </c>
      <c r="D178" s="16" t="s">
        <v>61</v>
      </c>
    </row>
    <row r="179" spans="1:5" s="14" customFormat="1" x14ac:dyDescent="0.3">
      <c r="A179" s="16" t="s">
        <v>483</v>
      </c>
      <c r="B179" s="96" t="str">
        <f t="shared" si="2"/>
        <v xml:space="preserve">23.14.12.10 - Matten van </v>
      </c>
      <c r="C179" s="16" t="s">
        <v>484</v>
      </c>
      <c r="D179" s="16" t="s">
        <v>61</v>
      </c>
    </row>
    <row r="180" spans="1:5" s="14" customFormat="1" x14ac:dyDescent="0.3">
      <c r="A180" s="16" t="s">
        <v>483</v>
      </c>
      <c r="B180" s="96" t="str">
        <f t="shared" si="2"/>
        <v>23.14.12.30 - Vliezen van</v>
      </c>
      <c r="C180" s="16" t="s">
        <v>485</v>
      </c>
      <c r="D180" s="16" t="s">
        <v>61</v>
      </c>
    </row>
    <row r="181" spans="1:5" s="14" customFormat="1" ht="26" x14ac:dyDescent="0.3">
      <c r="A181" s="16" t="s">
        <v>486</v>
      </c>
      <c r="B181" s="96" t="str">
        <f t="shared" si="2"/>
        <v>24.10.01.21 - Ruwstaal: n</v>
      </c>
      <c r="C181" s="16" t="s">
        <v>487</v>
      </c>
      <c r="D181" s="16" t="s">
        <v>488</v>
      </c>
    </row>
    <row r="182" spans="1:5" s="14" customFormat="1" ht="26" x14ac:dyDescent="0.3">
      <c r="A182" s="16" t="s">
        <v>486</v>
      </c>
      <c r="B182" s="96" t="str">
        <f t="shared" si="2"/>
        <v>24.10.01.22 - Ruwstaal: n</v>
      </c>
      <c r="C182" s="16" t="s">
        <v>489</v>
      </c>
      <c r="D182" s="16" t="s">
        <v>234</v>
      </c>
      <c r="E182" s="73"/>
    </row>
    <row r="183" spans="1:5" s="14" customFormat="1" ht="26" x14ac:dyDescent="0.3">
      <c r="A183" s="16" t="s">
        <v>486</v>
      </c>
      <c r="B183" s="96" t="str">
        <f t="shared" si="2"/>
        <v>24.10.01.31 - Ruwstaal: a</v>
      </c>
      <c r="C183" s="16" t="s">
        <v>490</v>
      </c>
      <c r="D183" s="16" t="s">
        <v>61</v>
      </c>
    </row>
    <row r="184" spans="1:5" s="14" customFormat="1" ht="26" x14ac:dyDescent="0.3">
      <c r="A184" s="16" t="s">
        <v>486</v>
      </c>
      <c r="B184" s="96" t="str">
        <f t="shared" si="2"/>
        <v>24.10.01.32 - Ruwstaal: g</v>
      </c>
      <c r="C184" s="16" t="s">
        <v>491</v>
      </c>
      <c r="D184" s="16" t="s">
        <v>234</v>
      </c>
    </row>
    <row r="185" spans="1:5" s="14" customFormat="1" ht="26" x14ac:dyDescent="0.3">
      <c r="A185" s="16" t="s">
        <v>486</v>
      </c>
      <c r="B185" s="96" t="str">
        <f t="shared" si="2"/>
        <v>24.10.01.41 - Ruwstaal: r</v>
      </c>
      <c r="C185" s="16" t="s">
        <v>492</v>
      </c>
      <c r="D185" s="16" t="s">
        <v>493</v>
      </c>
      <c r="E185" s="73"/>
    </row>
    <row r="186" spans="1:5" s="14" customFormat="1" ht="26" x14ac:dyDescent="0.3">
      <c r="A186" s="16" t="s">
        <v>486</v>
      </c>
      <c r="B186" s="96" t="str">
        <f t="shared" si="2"/>
        <v>24.10.01.42 - Ruwstaal: r</v>
      </c>
      <c r="C186" s="16" t="s">
        <v>494</v>
      </c>
      <c r="D186" s="16" t="s">
        <v>234</v>
      </c>
    </row>
    <row r="187" spans="1:5" s="14" customFormat="1" ht="26" x14ac:dyDescent="0.3">
      <c r="A187" s="16" t="s">
        <v>486</v>
      </c>
      <c r="B187" s="96" t="str">
        <f t="shared" si="2"/>
        <v>24.10.02.11 - Opgerolde w</v>
      </c>
      <c r="C187" s="16" t="s">
        <v>495</v>
      </c>
      <c r="D187" s="16" t="s">
        <v>61</v>
      </c>
    </row>
    <row r="188" spans="1:5" s="14" customFormat="1" ht="26" x14ac:dyDescent="0.3">
      <c r="A188" s="16" t="s">
        <v>486</v>
      </c>
      <c r="B188" s="96" t="str">
        <f t="shared" si="2"/>
        <v>24.10.02.12 - Opgerolde w</v>
      </c>
      <c r="C188" s="16" t="s">
        <v>496</v>
      </c>
      <c r="D188" s="16" t="s">
        <v>61</v>
      </c>
    </row>
    <row r="189" spans="1:5" s="14" customFormat="1" ht="26" x14ac:dyDescent="0.3">
      <c r="A189" s="16" t="s">
        <v>486</v>
      </c>
      <c r="B189" s="96" t="str">
        <f t="shared" si="2"/>
        <v>24.10.02.21 - In breedban</v>
      </c>
      <c r="C189" s="16" t="s">
        <v>497</v>
      </c>
      <c r="D189" s="16" t="s">
        <v>61</v>
      </c>
    </row>
    <row r="190" spans="1:5" s="14" customFormat="1" ht="26" x14ac:dyDescent="0.3">
      <c r="A190" s="16" t="s">
        <v>486</v>
      </c>
      <c r="B190" s="96" t="str">
        <f t="shared" si="2"/>
        <v>24.10.02.22 - Platen en u</v>
      </c>
      <c r="C190" s="16" t="s">
        <v>498</v>
      </c>
      <c r="D190" s="16" t="s">
        <v>61</v>
      </c>
    </row>
    <row r="191" spans="1:5" s="14" customFormat="1" ht="26" x14ac:dyDescent="0.3">
      <c r="A191" s="16" t="s">
        <v>486</v>
      </c>
      <c r="B191" s="96" t="str">
        <f t="shared" si="2"/>
        <v>24.10.02.31 - Warmgewalst</v>
      </c>
      <c r="C191" s="16" t="s">
        <v>499</v>
      </c>
      <c r="D191" s="16" t="s">
        <v>61</v>
      </c>
    </row>
    <row r="192" spans="1:5" s="14" customFormat="1" ht="26" x14ac:dyDescent="0.3">
      <c r="A192" s="16" t="s">
        <v>486</v>
      </c>
      <c r="B192" s="96" t="str">
        <f t="shared" si="2"/>
        <v>24.10.02.41 - Betonwapeni</v>
      </c>
      <c r="C192" s="16" t="s">
        <v>500</v>
      </c>
      <c r="D192" s="16" t="s">
        <v>61</v>
      </c>
    </row>
    <row r="193" spans="1:5" s="14" customFormat="1" ht="26" x14ac:dyDescent="0.3">
      <c r="A193" s="16" t="s">
        <v>486</v>
      </c>
      <c r="B193" s="96" t="str">
        <f t="shared" si="2"/>
        <v>24.10.02.42 - Andere warm</v>
      </c>
      <c r="C193" s="16" t="s">
        <v>501</v>
      </c>
      <c r="D193" s="16" t="s">
        <v>61</v>
      </c>
    </row>
    <row r="194" spans="1:5" s="14" customFormat="1" ht="26" x14ac:dyDescent="0.3">
      <c r="A194" s="16" t="s">
        <v>486</v>
      </c>
      <c r="B194" s="96" t="str">
        <f t="shared" si="2"/>
        <v>24.10.02.43 - Warmgewalst</v>
      </c>
      <c r="C194" s="16" t="s">
        <v>502</v>
      </c>
      <c r="D194" s="16" t="s">
        <v>61</v>
      </c>
    </row>
    <row r="195" spans="1:5" s="14" customFormat="1" ht="26" x14ac:dyDescent="0.3">
      <c r="A195" s="16" t="s">
        <v>486</v>
      </c>
      <c r="B195" s="96" t="str">
        <f t="shared" si="2"/>
        <v>24.10.02.44 - Zware profi</v>
      </c>
      <c r="C195" s="16" t="s">
        <v>503</v>
      </c>
      <c r="D195" s="16" t="s">
        <v>61</v>
      </c>
    </row>
    <row r="196" spans="1:5" s="14" customFormat="1" ht="26" x14ac:dyDescent="0.3">
      <c r="A196" s="16" t="s">
        <v>486</v>
      </c>
      <c r="B196" s="96" t="str">
        <f t="shared" si="2"/>
        <v>24.10.02.51 - Damwandprof</v>
      </c>
      <c r="C196" s="16" t="s">
        <v>504</v>
      </c>
      <c r="D196" s="16" t="s">
        <v>61</v>
      </c>
    </row>
    <row r="197" spans="1:5" s="14" customFormat="1" ht="26" x14ac:dyDescent="0.3">
      <c r="A197" s="16" t="s">
        <v>486</v>
      </c>
      <c r="B197" s="96" t="str">
        <f t="shared" si="2"/>
        <v>24.10.02.52 - Bestanddele</v>
      </c>
      <c r="C197" s="16" t="s">
        <v>505</v>
      </c>
      <c r="D197" s="16" t="s">
        <v>61</v>
      </c>
    </row>
    <row r="198" spans="1:5" s="14" customFormat="1" ht="26" x14ac:dyDescent="0.3">
      <c r="A198" s="16" t="s">
        <v>486</v>
      </c>
      <c r="B198" s="96" t="str">
        <f t="shared" si="2"/>
        <v>24.10.02.60 - Gelaste pro</v>
      </c>
      <c r="C198" s="16" t="s">
        <v>506</v>
      </c>
      <c r="D198" s="16" t="s">
        <v>61</v>
      </c>
    </row>
    <row r="199" spans="1:5" s="14" customFormat="1" ht="26" x14ac:dyDescent="0.3">
      <c r="A199" s="16" t="s">
        <v>486</v>
      </c>
      <c r="B199" s="96" t="str">
        <f t="shared" si="2"/>
        <v>24.10.03.10 - Platen, ban</v>
      </c>
      <c r="C199" s="16" t="s">
        <v>507</v>
      </c>
      <c r="D199" s="16" t="s">
        <v>61</v>
      </c>
    </row>
    <row r="200" spans="1:5" s="14" customFormat="1" ht="26" x14ac:dyDescent="0.3">
      <c r="A200" s="16" t="s">
        <v>486</v>
      </c>
      <c r="B200" s="96" t="str">
        <f t="shared" si="2"/>
        <v>24.10.03.20 - Elektroplaa</v>
      </c>
      <c r="C200" s="16" t="s">
        <v>508</v>
      </c>
      <c r="D200" s="16" t="s">
        <v>61</v>
      </c>
    </row>
    <row r="201" spans="1:5" s="14" customFormat="1" ht="26" x14ac:dyDescent="0.3">
      <c r="A201" s="16" t="s">
        <v>486</v>
      </c>
      <c r="B201" s="96" t="str">
        <f t="shared" ref="B201:B264" si="3">LEFT(C201,25)</f>
        <v>24.10.03.30 - Vertind bli</v>
      </c>
      <c r="C201" s="16" t="s">
        <v>509</v>
      </c>
      <c r="D201" s="16" t="s">
        <v>61</v>
      </c>
    </row>
    <row r="202" spans="1:5" s="14" customFormat="1" ht="26" x14ac:dyDescent="0.3">
      <c r="A202" s="16" t="s">
        <v>486</v>
      </c>
      <c r="B202" s="96" t="str">
        <f t="shared" si="3"/>
        <v>24.10.03.40 - Via de domp</v>
      </c>
      <c r="C202" s="16" t="s">
        <v>510</v>
      </c>
      <c r="D202" s="16" t="s">
        <v>61</v>
      </c>
    </row>
    <row r="203" spans="1:5" s="14" customFormat="1" ht="26" x14ac:dyDescent="0.3">
      <c r="A203" s="16" t="s">
        <v>486</v>
      </c>
      <c r="B203" s="96" t="str">
        <f t="shared" si="3"/>
        <v>24.10.03.50 - Elektrolyti</v>
      </c>
      <c r="C203" s="16" t="s">
        <v>511</v>
      </c>
      <c r="D203" s="16" t="s">
        <v>61</v>
      </c>
    </row>
    <row r="204" spans="1:5" s="14" customFormat="1" ht="26" x14ac:dyDescent="0.3">
      <c r="A204" s="16" t="s">
        <v>486</v>
      </c>
      <c r="B204" s="96" t="str">
        <f t="shared" si="3"/>
        <v>24.10.03.60 - Organisch b</v>
      </c>
      <c r="C204" s="16" t="s">
        <v>512</v>
      </c>
      <c r="D204" s="16" t="s">
        <v>61</v>
      </c>
    </row>
    <row r="205" spans="1:5" s="14" customFormat="1" ht="26" x14ac:dyDescent="0.3">
      <c r="A205" s="16" t="s">
        <v>486</v>
      </c>
      <c r="B205" s="96" t="str">
        <f t="shared" si="3"/>
        <v>24.10.11.00 - Ruw ijzer e</v>
      </c>
      <c r="C205" s="16" t="s">
        <v>513</v>
      </c>
      <c r="D205" s="16" t="s">
        <v>61</v>
      </c>
      <c r="E205" s="74"/>
    </row>
    <row r="206" spans="1:5" s="14" customFormat="1" ht="52" x14ac:dyDescent="0.3">
      <c r="A206" s="16" t="s">
        <v>486</v>
      </c>
      <c r="B206" s="96" t="str">
        <f t="shared" si="3"/>
        <v>24.10.12.10 - Ferromangaa</v>
      </c>
      <c r="C206" s="16" t="s">
        <v>514</v>
      </c>
      <c r="D206" s="16" t="s">
        <v>245</v>
      </c>
    </row>
    <row r="207" spans="1:5" s="14" customFormat="1" ht="52" x14ac:dyDescent="0.3">
      <c r="A207" s="16" t="s">
        <v>486</v>
      </c>
      <c r="B207" s="96" t="str">
        <f t="shared" si="3"/>
        <v>24.10.12.20 - Ander ferro</v>
      </c>
      <c r="C207" s="16" t="s">
        <v>515</v>
      </c>
      <c r="D207" s="16" t="s">
        <v>247</v>
      </c>
    </row>
    <row r="208" spans="1:5" s="14" customFormat="1" ht="26" x14ac:dyDescent="0.3">
      <c r="A208" s="16" t="s">
        <v>486</v>
      </c>
      <c r="B208" s="96" t="str">
        <f t="shared" si="3"/>
        <v>24.10.12.25 - Ander ferro</v>
      </c>
      <c r="C208" s="16" t="s">
        <v>516</v>
      </c>
      <c r="D208" s="16" t="s">
        <v>250</v>
      </c>
    </row>
    <row r="209" spans="1:4" s="14" customFormat="1" ht="26" x14ac:dyDescent="0.3">
      <c r="A209" s="16" t="s">
        <v>486</v>
      </c>
      <c r="B209" s="96" t="str">
        <f t="shared" si="3"/>
        <v>24.10.12.35 - Ferrosilici</v>
      </c>
      <c r="C209" s="16" t="s">
        <v>517</v>
      </c>
      <c r="D209" s="16" t="s">
        <v>254</v>
      </c>
    </row>
    <row r="210" spans="1:4" s="14" customFormat="1" ht="39" x14ac:dyDescent="0.3">
      <c r="A210" s="16" t="s">
        <v>486</v>
      </c>
      <c r="B210" s="96" t="str">
        <f t="shared" si="3"/>
        <v>24.10.12.36 - Ferrosilici</v>
      </c>
      <c r="C210" s="16" t="s">
        <v>518</v>
      </c>
      <c r="D210" s="16" t="s">
        <v>257</v>
      </c>
    </row>
    <row r="211" spans="1:4" s="14" customFormat="1" ht="39" x14ac:dyDescent="0.3">
      <c r="A211" s="16" t="s">
        <v>486</v>
      </c>
      <c r="B211" s="96" t="str">
        <f t="shared" si="3"/>
        <v>24.10.12.39 - Ander ferro</v>
      </c>
      <c r="C211" s="16" t="s">
        <v>519</v>
      </c>
      <c r="D211" s="16" t="s">
        <v>61</v>
      </c>
    </row>
    <row r="212" spans="1:4" s="14" customFormat="1" ht="26" x14ac:dyDescent="0.3">
      <c r="A212" s="16" t="s">
        <v>486</v>
      </c>
      <c r="B212" s="96" t="str">
        <f t="shared" si="3"/>
        <v>24.10.12.40 - Ferronikkel</v>
      </c>
      <c r="C212" s="16" t="s">
        <v>520</v>
      </c>
      <c r="D212" s="16" t="s">
        <v>258</v>
      </c>
    </row>
    <row r="213" spans="1:4" s="14" customFormat="1" ht="26" x14ac:dyDescent="0.3">
      <c r="A213" s="16" t="s">
        <v>486</v>
      </c>
      <c r="B213" s="96" t="str">
        <f t="shared" si="3"/>
        <v>24.10.12.45 - Ferrosilico</v>
      </c>
      <c r="C213" s="16" t="s">
        <v>521</v>
      </c>
      <c r="D213" s="16" t="s">
        <v>260</v>
      </c>
    </row>
    <row r="214" spans="1:4" s="14" customFormat="1" ht="26" x14ac:dyDescent="0.3">
      <c r="A214" s="16" t="s">
        <v>486</v>
      </c>
      <c r="B214" s="96" t="str">
        <f t="shared" si="3"/>
        <v>24.10.12.50 - Ferrowolfra</v>
      </c>
      <c r="C214" s="16" t="s">
        <v>522</v>
      </c>
      <c r="D214" s="16" t="s">
        <v>61</v>
      </c>
    </row>
    <row r="215" spans="1:4" s="14" customFormat="1" ht="26" x14ac:dyDescent="0.3">
      <c r="A215" s="16" t="s">
        <v>486</v>
      </c>
      <c r="B215" s="96" t="str">
        <f t="shared" si="3"/>
        <v>24.10.12.55 - Ferrotitani</v>
      </c>
      <c r="C215" s="16" t="s">
        <v>523</v>
      </c>
      <c r="D215" s="16" t="s">
        <v>61</v>
      </c>
    </row>
    <row r="216" spans="1:4" s="14" customFormat="1" ht="26" x14ac:dyDescent="0.3">
      <c r="A216" s="16" t="s">
        <v>486</v>
      </c>
      <c r="B216" s="96" t="str">
        <f t="shared" si="3"/>
        <v>24.10.12.60 - Ferrochroom</v>
      </c>
      <c r="C216" s="16" t="s">
        <v>524</v>
      </c>
      <c r="D216" s="16" t="s">
        <v>61</v>
      </c>
    </row>
    <row r="217" spans="1:4" s="14" customFormat="1" ht="26" x14ac:dyDescent="0.3">
      <c r="A217" s="16" t="s">
        <v>486</v>
      </c>
      <c r="B217" s="96" t="str">
        <f t="shared" si="3"/>
        <v>24.10.12.65 - Ferrovanadi</v>
      </c>
      <c r="C217" s="16" t="s">
        <v>525</v>
      </c>
      <c r="D217" s="16" t="s">
        <v>61</v>
      </c>
    </row>
    <row r="218" spans="1:4" s="14" customFormat="1" ht="26" x14ac:dyDescent="0.3">
      <c r="A218" s="16" t="s">
        <v>486</v>
      </c>
      <c r="B218" s="96" t="str">
        <f t="shared" si="3"/>
        <v>24.10.12.70 - Ferroniobiu</v>
      </c>
      <c r="C218" s="16" t="s">
        <v>526</v>
      </c>
      <c r="D218" s="16" t="s">
        <v>61</v>
      </c>
    </row>
    <row r="219" spans="1:4" s="14" customFormat="1" ht="26" x14ac:dyDescent="0.3">
      <c r="A219" s="16" t="s">
        <v>486</v>
      </c>
      <c r="B219" s="96" t="str">
        <f t="shared" si="3"/>
        <v>24.10.12.75 - Ferromolybd</v>
      </c>
      <c r="C219" s="16" t="s">
        <v>527</v>
      </c>
      <c r="D219" s="16" t="s">
        <v>61</v>
      </c>
    </row>
    <row r="220" spans="1:4" s="14" customFormat="1" ht="26" x14ac:dyDescent="0.3">
      <c r="A220" s="16" t="s">
        <v>486</v>
      </c>
      <c r="B220" s="96" t="str">
        <f t="shared" si="3"/>
        <v>24.10.12.80 - Ferrofosfor</v>
      </c>
      <c r="C220" s="16" t="s">
        <v>528</v>
      </c>
      <c r="D220" s="16" t="s">
        <v>61</v>
      </c>
    </row>
    <row r="221" spans="1:4" s="14" customFormat="1" ht="26" x14ac:dyDescent="0.3">
      <c r="A221" s="16" t="s">
        <v>486</v>
      </c>
      <c r="B221" s="96" t="str">
        <f t="shared" si="3"/>
        <v>24.10.12.85 - Ferrosilici</v>
      </c>
      <c r="C221" s="16" t="s">
        <v>529</v>
      </c>
      <c r="D221" s="16" t="s">
        <v>61</v>
      </c>
    </row>
    <row r="222" spans="1:4" s="14" customFormat="1" ht="26" x14ac:dyDescent="0.3">
      <c r="A222" s="16" t="s">
        <v>486</v>
      </c>
      <c r="B222" s="96" t="str">
        <f t="shared" si="3"/>
        <v>24.10.12.95 - Andere ferr</v>
      </c>
      <c r="C222" s="16" t="s">
        <v>530</v>
      </c>
      <c r="D222" s="16" t="s">
        <v>61</v>
      </c>
    </row>
    <row r="223" spans="1:4" s="14" customFormat="1" ht="39" x14ac:dyDescent="0.3">
      <c r="A223" s="16" t="s">
        <v>486</v>
      </c>
      <c r="B223" s="96" t="str">
        <f t="shared" si="3"/>
        <v>24.10.13.00 - Ferroproduc</v>
      </c>
      <c r="C223" s="16" t="s">
        <v>531</v>
      </c>
      <c r="D223" s="16" t="s">
        <v>61</v>
      </c>
    </row>
    <row r="224" spans="1:4" s="14" customFormat="1" ht="26" x14ac:dyDescent="0.3">
      <c r="A224" s="16" t="s">
        <v>486</v>
      </c>
      <c r="B224" s="96" t="str">
        <f t="shared" si="3"/>
        <v xml:space="preserve">24.10.14.10 - Korrels en </v>
      </c>
      <c r="C224" s="16" t="s">
        <v>532</v>
      </c>
      <c r="D224" s="16" t="s">
        <v>61</v>
      </c>
    </row>
    <row r="225" spans="1:4" s="14" customFormat="1" ht="26" x14ac:dyDescent="0.3">
      <c r="A225" s="16" t="s">
        <v>486</v>
      </c>
      <c r="B225" s="96" t="str">
        <f t="shared" si="3"/>
        <v>24.10.14.20 - Afvalingots</v>
      </c>
      <c r="C225" s="16" t="s">
        <v>533</v>
      </c>
      <c r="D225" s="16" t="s">
        <v>61</v>
      </c>
    </row>
    <row r="226" spans="1:4" s="14" customFormat="1" ht="26" x14ac:dyDescent="0.3">
      <c r="A226" s="16" t="s">
        <v>486</v>
      </c>
      <c r="B226" s="96" t="str">
        <f t="shared" si="3"/>
        <v>24.10.21.10 - Platte half</v>
      </c>
      <c r="C226" s="16" t="s">
        <v>534</v>
      </c>
      <c r="D226" s="16" t="s">
        <v>61</v>
      </c>
    </row>
    <row r="227" spans="1:4" s="14" customFormat="1" ht="26" x14ac:dyDescent="0.3">
      <c r="A227" s="16" t="s">
        <v>486</v>
      </c>
      <c r="B227" s="96" t="str">
        <f t="shared" si="3"/>
        <v>24.10.21.21 - Ingots, and</v>
      </c>
      <c r="C227" s="16" t="s">
        <v>535</v>
      </c>
      <c r="D227" s="16" t="s">
        <v>61</v>
      </c>
    </row>
    <row r="228" spans="1:4" s="14" customFormat="1" ht="26" x14ac:dyDescent="0.3">
      <c r="A228" s="16" t="s">
        <v>486</v>
      </c>
      <c r="B228" s="96" t="str">
        <f t="shared" si="3"/>
        <v>24.10.21.22 - Andere ingo</v>
      </c>
      <c r="C228" s="16" t="s">
        <v>536</v>
      </c>
      <c r="D228" s="16" t="s">
        <v>61</v>
      </c>
    </row>
    <row r="229" spans="1:4" s="14" customFormat="1" ht="26" x14ac:dyDescent="0.3">
      <c r="A229" s="16" t="s">
        <v>486</v>
      </c>
      <c r="B229" s="96" t="str">
        <f t="shared" si="3"/>
        <v>24.10.22.10 - Platte half</v>
      </c>
      <c r="C229" s="16" t="s">
        <v>537</v>
      </c>
      <c r="D229" s="16" t="s">
        <v>61</v>
      </c>
    </row>
    <row r="230" spans="1:4" s="14" customFormat="1" ht="26" x14ac:dyDescent="0.3">
      <c r="A230" s="16" t="s">
        <v>486</v>
      </c>
      <c r="B230" s="96" t="str">
        <f t="shared" si="3"/>
        <v>24.10.22.21 - Ingots, and</v>
      </c>
      <c r="C230" s="16" t="s">
        <v>538</v>
      </c>
      <c r="D230" s="16" t="s">
        <v>61</v>
      </c>
    </row>
    <row r="231" spans="1:4" s="14" customFormat="1" ht="26" x14ac:dyDescent="0.3">
      <c r="A231" s="16" t="s">
        <v>486</v>
      </c>
      <c r="B231" s="96" t="str">
        <f t="shared" si="3"/>
        <v>24.10.22.22 - Andere ingo</v>
      </c>
      <c r="C231" s="16" t="s">
        <v>539</v>
      </c>
      <c r="D231" s="16" t="s">
        <v>61</v>
      </c>
    </row>
    <row r="232" spans="1:4" s="14" customFormat="1" ht="26" x14ac:dyDescent="0.3">
      <c r="A232" s="16" t="s">
        <v>486</v>
      </c>
      <c r="B232" s="96" t="str">
        <f t="shared" si="3"/>
        <v>24.10.23.10 - Platte half</v>
      </c>
      <c r="C232" s="16" t="s">
        <v>540</v>
      </c>
      <c r="D232" s="16" t="s">
        <v>61</v>
      </c>
    </row>
    <row r="233" spans="1:4" s="14" customFormat="1" ht="26" x14ac:dyDescent="0.3">
      <c r="A233" s="16" t="s">
        <v>486</v>
      </c>
      <c r="B233" s="96" t="str">
        <f t="shared" si="3"/>
        <v>24.10.23.21 - Ingots, and</v>
      </c>
      <c r="C233" s="16" t="s">
        <v>541</v>
      </c>
      <c r="D233" s="16" t="s">
        <v>61</v>
      </c>
    </row>
    <row r="234" spans="1:4" s="14" customFormat="1" ht="26" x14ac:dyDescent="0.3">
      <c r="A234" s="16" t="s">
        <v>486</v>
      </c>
      <c r="B234" s="96" t="str">
        <f t="shared" si="3"/>
        <v>24.10.23.22 - Andere ingo</v>
      </c>
      <c r="C234" s="16" t="s">
        <v>542</v>
      </c>
      <c r="D234" s="16" t="s">
        <v>61</v>
      </c>
    </row>
    <row r="235" spans="1:4" s="14" customFormat="1" ht="26" x14ac:dyDescent="0.3">
      <c r="A235" s="16" t="s">
        <v>486</v>
      </c>
      <c r="B235" s="96" t="str">
        <f t="shared" si="3"/>
        <v>24.10.31.10 - Gewalste pl</v>
      </c>
      <c r="C235" s="16" t="s">
        <v>543</v>
      </c>
      <c r="D235" s="16" t="s">
        <v>61</v>
      </c>
    </row>
    <row r="236" spans="1:4" s="14" customFormat="1" ht="52" x14ac:dyDescent="0.3">
      <c r="A236" s="16" t="s">
        <v>486</v>
      </c>
      <c r="B236" s="96" t="str">
        <f t="shared" si="3"/>
        <v>24.10.31.30 - Gewalste pl</v>
      </c>
      <c r="C236" s="16" t="s">
        <v>544</v>
      </c>
      <c r="D236" s="16" t="s">
        <v>61</v>
      </c>
    </row>
    <row r="237" spans="1:4" s="14" customFormat="1" ht="52" x14ac:dyDescent="0.3">
      <c r="A237" s="16" t="s">
        <v>486</v>
      </c>
      <c r="B237" s="96" t="str">
        <f t="shared" si="3"/>
        <v>24.10.31.50 - Gewalste pl</v>
      </c>
      <c r="C237" s="16" t="s">
        <v>545</v>
      </c>
      <c r="D237" s="16" t="s">
        <v>61</v>
      </c>
    </row>
    <row r="238" spans="1:4" s="14" customFormat="1" ht="39" x14ac:dyDescent="0.3">
      <c r="A238" s="16" t="s">
        <v>486</v>
      </c>
      <c r="B238" s="96" t="str">
        <f t="shared" si="3"/>
        <v>24.10.32.10 - Gewalste pl</v>
      </c>
      <c r="C238" s="16" t="s">
        <v>546</v>
      </c>
      <c r="D238" s="16" t="s">
        <v>61</v>
      </c>
    </row>
    <row r="239" spans="1:4" s="14" customFormat="1" ht="26" x14ac:dyDescent="0.3">
      <c r="A239" s="16" t="s">
        <v>486</v>
      </c>
      <c r="B239" s="96" t="str">
        <f t="shared" si="3"/>
        <v>24.10.32.30 - Gewalste pl</v>
      </c>
      <c r="C239" s="16" t="s">
        <v>547</v>
      </c>
      <c r="D239" s="16" t="s">
        <v>61</v>
      </c>
    </row>
    <row r="240" spans="1:4" s="14" customFormat="1" ht="26" x14ac:dyDescent="0.3">
      <c r="A240" s="16" t="s">
        <v>486</v>
      </c>
      <c r="B240" s="96" t="str">
        <f t="shared" si="3"/>
        <v>24.10.33.10 - Warmgewalst</v>
      </c>
      <c r="C240" s="16" t="s">
        <v>548</v>
      </c>
      <c r="D240" s="16" t="s">
        <v>61</v>
      </c>
    </row>
    <row r="241" spans="1:4" s="14" customFormat="1" ht="26" x14ac:dyDescent="0.3">
      <c r="A241" s="16" t="s">
        <v>486</v>
      </c>
      <c r="B241" s="96" t="str">
        <f t="shared" si="3"/>
        <v>24.10.33.20 - Andere warm</v>
      </c>
      <c r="C241" s="16" t="s">
        <v>549</v>
      </c>
      <c r="D241" s="16" t="s">
        <v>61</v>
      </c>
    </row>
    <row r="242" spans="1:4" s="14" customFormat="1" ht="26" x14ac:dyDescent="0.3">
      <c r="A242" s="16" t="s">
        <v>486</v>
      </c>
      <c r="B242" s="96" t="str">
        <f t="shared" si="3"/>
        <v>24.10.33.30 - Platen verv</v>
      </c>
      <c r="C242" s="16" t="s">
        <v>550</v>
      </c>
      <c r="D242" s="16" t="s">
        <v>61</v>
      </c>
    </row>
    <row r="243" spans="1:4" s="14" customFormat="1" ht="26" x14ac:dyDescent="0.3">
      <c r="A243" s="16" t="s">
        <v>486</v>
      </c>
      <c r="B243" s="96" t="str">
        <f t="shared" si="3"/>
        <v>24.10.33.40 - Kwartoplate</v>
      </c>
      <c r="C243" s="16" t="s">
        <v>551</v>
      </c>
      <c r="D243" s="16" t="s">
        <v>61</v>
      </c>
    </row>
    <row r="244" spans="1:4" s="14" customFormat="1" ht="26" x14ac:dyDescent="0.3">
      <c r="A244" s="16" t="s">
        <v>486</v>
      </c>
      <c r="B244" s="96" t="str">
        <f t="shared" si="3"/>
        <v>24.10.34.10 - Warmgewalst</v>
      </c>
      <c r="C244" s="16" t="s">
        <v>552</v>
      </c>
      <c r="D244" s="16" t="s">
        <v>61</v>
      </c>
    </row>
    <row r="245" spans="1:4" s="14" customFormat="1" ht="26" x14ac:dyDescent="0.3">
      <c r="A245" s="16" t="s">
        <v>486</v>
      </c>
      <c r="B245" s="96" t="str">
        <f t="shared" si="3"/>
        <v>24.10.34.20 - Andere warm</v>
      </c>
      <c r="C245" s="16" t="s">
        <v>553</v>
      </c>
      <c r="D245" s="16" t="s">
        <v>61</v>
      </c>
    </row>
    <row r="246" spans="1:4" s="14" customFormat="1" ht="39" x14ac:dyDescent="0.3">
      <c r="A246" s="16" t="s">
        <v>486</v>
      </c>
      <c r="B246" s="96" t="str">
        <f t="shared" si="3"/>
        <v>24.10.35.10 - Gewalste pl</v>
      </c>
      <c r="C246" s="16" t="s">
        <v>554</v>
      </c>
      <c r="D246" s="16" t="s">
        <v>61</v>
      </c>
    </row>
    <row r="247" spans="1:4" s="14" customFormat="1" ht="26" x14ac:dyDescent="0.3">
      <c r="A247" s="16" t="s">
        <v>486</v>
      </c>
      <c r="B247" s="96" t="str">
        <f t="shared" si="3"/>
        <v>24.10.35.20 - Gewalste pl</v>
      </c>
      <c r="C247" s="16" t="s">
        <v>555</v>
      </c>
      <c r="D247" s="16" t="s">
        <v>61</v>
      </c>
    </row>
    <row r="248" spans="1:4" s="14" customFormat="1" ht="52" x14ac:dyDescent="0.3">
      <c r="A248" s="16" t="s">
        <v>486</v>
      </c>
      <c r="B248" s="96" t="str">
        <f t="shared" si="3"/>
        <v>24.10.35.30 - Gewalste pl</v>
      </c>
      <c r="C248" s="16" t="s">
        <v>556</v>
      </c>
      <c r="D248" s="16" t="s">
        <v>61</v>
      </c>
    </row>
    <row r="249" spans="1:4" s="14" customFormat="1" ht="39" x14ac:dyDescent="0.3">
      <c r="A249" s="16" t="s">
        <v>486</v>
      </c>
      <c r="B249" s="96" t="str">
        <f t="shared" si="3"/>
        <v>24.10.35.40 - Gewalste pl</v>
      </c>
      <c r="C249" s="16" t="s">
        <v>557</v>
      </c>
      <c r="D249" s="16" t="s">
        <v>61</v>
      </c>
    </row>
    <row r="250" spans="1:4" s="14" customFormat="1" ht="39" x14ac:dyDescent="0.3">
      <c r="A250" s="16" t="s">
        <v>486</v>
      </c>
      <c r="B250" s="96" t="str">
        <f t="shared" si="3"/>
        <v>24.10.35.50 - Gewalste pl</v>
      </c>
      <c r="C250" s="16" t="s">
        <v>558</v>
      </c>
      <c r="D250" s="16" t="s">
        <v>61</v>
      </c>
    </row>
    <row r="251" spans="1:4" s="14" customFormat="1" ht="39" x14ac:dyDescent="0.3">
      <c r="A251" s="16" t="s">
        <v>486</v>
      </c>
      <c r="B251" s="96" t="str">
        <f t="shared" si="3"/>
        <v>24.10.36.00 - Gewalste pl</v>
      </c>
      <c r="C251" s="16" t="s">
        <v>559</v>
      </c>
      <c r="D251" s="16" t="s">
        <v>61</v>
      </c>
    </row>
    <row r="252" spans="1:4" s="14" customFormat="1" ht="26" x14ac:dyDescent="0.3">
      <c r="A252" s="16" t="s">
        <v>486</v>
      </c>
      <c r="B252" s="96" t="str">
        <f t="shared" si="3"/>
        <v>24.10.41.10 - Koudgewalst</v>
      </c>
      <c r="C252" s="16" t="s">
        <v>560</v>
      </c>
      <c r="D252" s="16" t="s">
        <v>61</v>
      </c>
    </row>
    <row r="253" spans="1:4" s="14" customFormat="1" ht="26" x14ac:dyDescent="0.3">
      <c r="A253" s="16" t="s">
        <v>486</v>
      </c>
      <c r="B253" s="96" t="str">
        <f t="shared" si="3"/>
        <v>24.10.41.30 - Elektroplaa</v>
      </c>
      <c r="C253" s="16" t="s">
        <v>561</v>
      </c>
      <c r="D253" s="16" t="s">
        <v>61</v>
      </c>
    </row>
    <row r="254" spans="1:4" s="14" customFormat="1" ht="26" x14ac:dyDescent="0.3">
      <c r="A254" s="16" t="s">
        <v>486</v>
      </c>
      <c r="B254" s="96" t="str">
        <f t="shared" si="3"/>
        <v xml:space="preserve">24.10.41.50 - Dynamo- of </v>
      </c>
      <c r="C254" s="16" t="s">
        <v>562</v>
      </c>
      <c r="D254" s="16" t="s">
        <v>61</v>
      </c>
    </row>
    <row r="255" spans="1:4" s="14" customFormat="1" ht="26" x14ac:dyDescent="0.3">
      <c r="A255" s="16" t="s">
        <v>486</v>
      </c>
      <c r="B255" s="96" t="str">
        <f t="shared" si="3"/>
        <v>24.10.42.00 - Koudgewalst</v>
      </c>
      <c r="C255" s="16" t="s">
        <v>563</v>
      </c>
      <c r="D255" s="16" t="s">
        <v>61</v>
      </c>
    </row>
    <row r="256" spans="1:4" s="14" customFormat="1" ht="39" x14ac:dyDescent="0.3">
      <c r="A256" s="16" t="s">
        <v>486</v>
      </c>
      <c r="B256" s="96" t="str">
        <f t="shared" si="3"/>
        <v>24.10.43.00 - Gewalste pl</v>
      </c>
      <c r="C256" s="16" t="s">
        <v>564</v>
      </c>
      <c r="D256" s="16" t="s">
        <v>61</v>
      </c>
    </row>
    <row r="257" spans="1:4" s="14" customFormat="1" ht="26" x14ac:dyDescent="0.3">
      <c r="A257" s="16" t="s">
        <v>486</v>
      </c>
      <c r="B257" s="96" t="str">
        <f t="shared" si="3"/>
        <v>24.10.51.10 - Vertind bli</v>
      </c>
      <c r="C257" s="16" t="s">
        <v>565</v>
      </c>
      <c r="D257" s="16" t="s">
        <v>61</v>
      </c>
    </row>
    <row r="258" spans="1:4" s="14" customFormat="1" ht="26" x14ac:dyDescent="0.3">
      <c r="A258" s="16" t="s">
        <v>486</v>
      </c>
      <c r="B258" s="96" t="str">
        <f t="shared" si="3"/>
        <v>24.10.51.20 - Gewalste pl</v>
      </c>
      <c r="C258" s="16" t="s">
        <v>566</v>
      </c>
      <c r="D258" s="16" t="s">
        <v>61</v>
      </c>
    </row>
    <row r="259" spans="1:4" s="14" customFormat="1" ht="26" x14ac:dyDescent="0.3">
      <c r="A259" s="16" t="s">
        <v>486</v>
      </c>
      <c r="B259" s="96" t="str">
        <f t="shared" si="3"/>
        <v>24.10.51.30 - Plaat en ba</v>
      </c>
      <c r="C259" s="16" t="s">
        <v>567</v>
      </c>
      <c r="D259" s="16" t="s">
        <v>61</v>
      </c>
    </row>
    <row r="260" spans="1:4" s="14" customFormat="1" ht="26" x14ac:dyDescent="0.3">
      <c r="A260" s="16" t="s">
        <v>486</v>
      </c>
      <c r="B260" s="96" t="str">
        <f t="shared" si="3"/>
        <v>24.10.51.40 - Organisch b</v>
      </c>
      <c r="C260" s="16" t="s">
        <v>568</v>
      </c>
      <c r="D260" s="16" t="s">
        <v>61</v>
      </c>
    </row>
    <row r="261" spans="1:4" s="14" customFormat="1" ht="26" x14ac:dyDescent="0.3">
      <c r="A261" s="16" t="s">
        <v>486</v>
      </c>
      <c r="B261" s="96" t="str">
        <f t="shared" si="3"/>
        <v>24.10.51.50 - Gewalste pl</v>
      </c>
      <c r="C261" s="16" t="s">
        <v>569</v>
      </c>
      <c r="D261" s="16" t="s">
        <v>61</v>
      </c>
    </row>
    <row r="262" spans="1:4" s="14" customFormat="1" ht="39" x14ac:dyDescent="0.3">
      <c r="A262" s="16" t="s">
        <v>486</v>
      </c>
      <c r="B262" s="96" t="str">
        <f t="shared" si="3"/>
        <v>24.10.52.10 - Gewalste pl</v>
      </c>
      <c r="C262" s="16" t="s">
        <v>570</v>
      </c>
      <c r="D262" s="16" t="s">
        <v>61</v>
      </c>
    </row>
    <row r="263" spans="1:4" s="14" customFormat="1" ht="39" x14ac:dyDescent="0.3">
      <c r="A263" s="16" t="s">
        <v>486</v>
      </c>
      <c r="B263" s="96" t="str">
        <f t="shared" si="3"/>
        <v>24.10.52.30 - Gewalste pl</v>
      </c>
      <c r="C263" s="16" t="s">
        <v>571</v>
      </c>
      <c r="D263" s="16" t="s">
        <v>61</v>
      </c>
    </row>
    <row r="264" spans="1:4" s="14" customFormat="1" ht="26" x14ac:dyDescent="0.3">
      <c r="A264" s="16" t="s">
        <v>486</v>
      </c>
      <c r="B264" s="96" t="str">
        <f t="shared" si="3"/>
        <v>24.10.53.10 - Elektroplaa</v>
      </c>
      <c r="C264" s="16" t="s">
        <v>572</v>
      </c>
      <c r="D264" s="16" t="s">
        <v>61</v>
      </c>
    </row>
    <row r="265" spans="1:4" s="14" customFormat="1" ht="26" x14ac:dyDescent="0.3">
      <c r="A265" s="16" t="s">
        <v>486</v>
      </c>
      <c r="B265" s="96" t="str">
        <f t="shared" ref="B265:B328" si="4">LEFT(C265,25)</f>
        <v>24.10.53.30 - Gewalste pl</v>
      </c>
      <c r="C265" s="16" t="s">
        <v>573</v>
      </c>
      <c r="D265" s="16" t="s">
        <v>61</v>
      </c>
    </row>
    <row r="266" spans="1:4" s="14" customFormat="1" ht="26" x14ac:dyDescent="0.3">
      <c r="A266" s="16" t="s">
        <v>486</v>
      </c>
      <c r="B266" s="96" t="str">
        <f t="shared" si="4"/>
        <v>24.10.54.10 - Koudgewalst</v>
      </c>
      <c r="C266" s="16" t="s">
        <v>574</v>
      </c>
      <c r="D266" s="16" t="s">
        <v>61</v>
      </c>
    </row>
    <row r="267" spans="1:4" s="14" customFormat="1" ht="26" x14ac:dyDescent="0.3">
      <c r="A267" s="16" t="s">
        <v>486</v>
      </c>
      <c r="B267" s="96" t="str">
        <f t="shared" si="4"/>
        <v>24.10.54.30 - Gewalste pl</v>
      </c>
      <c r="C267" s="16" t="s">
        <v>575</v>
      </c>
      <c r="D267" s="16" t="s">
        <v>61</v>
      </c>
    </row>
    <row r="268" spans="1:4" s="14" customFormat="1" ht="26" x14ac:dyDescent="0.3">
      <c r="A268" s="16" t="s">
        <v>486</v>
      </c>
      <c r="B268" s="96" t="str">
        <f t="shared" si="4"/>
        <v>24.10.55.00 - Gewalste pl</v>
      </c>
      <c r="C268" s="16" t="s">
        <v>576</v>
      </c>
      <c r="D268" s="16" t="s">
        <v>61</v>
      </c>
    </row>
    <row r="269" spans="1:4" s="14" customFormat="1" ht="26" x14ac:dyDescent="0.3">
      <c r="A269" s="16" t="s">
        <v>486</v>
      </c>
      <c r="B269" s="96" t="str">
        <f t="shared" si="4"/>
        <v>24.10.61.10 - Walsdraad v</v>
      </c>
      <c r="C269" s="16" t="s">
        <v>577</v>
      </c>
      <c r="D269" s="16" t="s">
        <v>61</v>
      </c>
    </row>
    <row r="270" spans="1:4" s="14" customFormat="1" ht="26" x14ac:dyDescent="0.3">
      <c r="A270" s="16" t="s">
        <v>486</v>
      </c>
      <c r="B270" s="96" t="str">
        <f t="shared" si="4"/>
        <v>24.10.61.20 - Walsdraad v</v>
      </c>
      <c r="C270" s="16" t="s">
        <v>578</v>
      </c>
      <c r="D270" s="16" t="s">
        <v>61</v>
      </c>
    </row>
    <row r="271" spans="1:4" s="14" customFormat="1" ht="26" x14ac:dyDescent="0.3">
      <c r="A271" s="16" t="s">
        <v>486</v>
      </c>
      <c r="B271" s="96" t="str">
        <f t="shared" si="4"/>
        <v>24.10.61.30 - Walsdraad v</v>
      </c>
      <c r="C271" s="16" t="s">
        <v>579</v>
      </c>
      <c r="D271" s="16" t="s">
        <v>61</v>
      </c>
    </row>
    <row r="272" spans="1:4" s="14" customFormat="1" ht="26" x14ac:dyDescent="0.3">
      <c r="A272" s="16" t="s">
        <v>486</v>
      </c>
      <c r="B272" s="96" t="str">
        <f t="shared" si="4"/>
        <v>24.10.61.40 - Walsdraad v</v>
      </c>
      <c r="C272" s="16" t="s">
        <v>580</v>
      </c>
      <c r="D272" s="16" t="s">
        <v>61</v>
      </c>
    </row>
    <row r="273" spans="1:4" s="14" customFormat="1" ht="26" x14ac:dyDescent="0.3">
      <c r="A273" s="16" t="s">
        <v>486</v>
      </c>
      <c r="B273" s="96" t="str">
        <f t="shared" si="4"/>
        <v>24.10.61.90 - Ander walsd</v>
      </c>
      <c r="C273" s="16" t="s">
        <v>581</v>
      </c>
      <c r="D273" s="16" t="s">
        <v>61</v>
      </c>
    </row>
    <row r="274" spans="1:4" s="14" customFormat="1" ht="26" x14ac:dyDescent="0.3">
      <c r="A274" s="16" t="s">
        <v>486</v>
      </c>
      <c r="B274" s="96" t="str">
        <f t="shared" si="4"/>
        <v>24.10.62.10 - Warmgewalst</v>
      </c>
      <c r="C274" s="16" t="s">
        <v>582</v>
      </c>
      <c r="D274" s="16" t="s">
        <v>61</v>
      </c>
    </row>
    <row r="275" spans="1:4" s="14" customFormat="1" ht="26" x14ac:dyDescent="0.3">
      <c r="A275" s="16" t="s">
        <v>486</v>
      </c>
      <c r="B275" s="96" t="str">
        <f t="shared" si="4"/>
        <v>24.10.62.30 - Warmgewalst</v>
      </c>
      <c r="C275" s="16" t="s">
        <v>583</v>
      </c>
      <c r="D275" s="16" t="s">
        <v>61</v>
      </c>
    </row>
    <row r="276" spans="1:4" s="14" customFormat="1" ht="26" x14ac:dyDescent="0.3">
      <c r="A276" s="16" t="s">
        <v>486</v>
      </c>
      <c r="B276" s="96" t="str">
        <f t="shared" si="4"/>
        <v>24.10.62.50 - Gesmede sta</v>
      </c>
      <c r="C276" s="16" t="s">
        <v>584</v>
      </c>
      <c r="D276" s="16" t="s">
        <v>61</v>
      </c>
    </row>
    <row r="277" spans="1:4" s="14" customFormat="1" ht="26" x14ac:dyDescent="0.3">
      <c r="A277" s="16" t="s">
        <v>486</v>
      </c>
      <c r="B277" s="96" t="str">
        <f t="shared" si="4"/>
        <v>24.10.63.00 - Warmgewalst</v>
      </c>
      <c r="C277" s="16" t="s">
        <v>585</v>
      </c>
      <c r="D277" s="16" t="s">
        <v>61</v>
      </c>
    </row>
    <row r="278" spans="1:4" s="14" customFormat="1" ht="26" x14ac:dyDescent="0.3">
      <c r="A278" s="16" t="s">
        <v>486</v>
      </c>
      <c r="B278" s="96" t="str">
        <f t="shared" si="4"/>
        <v>24.10.64.10 - Warmgewalst</v>
      </c>
      <c r="C278" s="16" t="s">
        <v>586</v>
      </c>
      <c r="D278" s="16" t="s">
        <v>61</v>
      </c>
    </row>
    <row r="279" spans="1:4" s="14" customFormat="1" ht="26" x14ac:dyDescent="0.3">
      <c r="A279" s="16" t="s">
        <v>486</v>
      </c>
      <c r="B279" s="96" t="str">
        <f t="shared" si="4"/>
        <v xml:space="preserve">24.10.64.30 - Staven van </v>
      </c>
      <c r="C279" s="16" t="s">
        <v>587</v>
      </c>
      <c r="D279" s="16" t="s">
        <v>61</v>
      </c>
    </row>
    <row r="280" spans="1:4" s="14" customFormat="1" ht="26" x14ac:dyDescent="0.3">
      <c r="A280" s="16" t="s">
        <v>486</v>
      </c>
      <c r="B280" s="96" t="str">
        <f t="shared" si="4"/>
        <v>24.10.64.50 - Gesmede sta</v>
      </c>
      <c r="C280" s="16" t="s">
        <v>588</v>
      </c>
      <c r="D280" s="16" t="s">
        <v>61</v>
      </c>
    </row>
    <row r="281" spans="1:4" s="14" customFormat="1" ht="26" x14ac:dyDescent="0.3">
      <c r="A281" s="16" t="s">
        <v>486</v>
      </c>
      <c r="B281" s="96" t="str">
        <f t="shared" si="4"/>
        <v xml:space="preserve">24.10.64.70 - Staven van </v>
      </c>
      <c r="C281" s="16" t="s">
        <v>589</v>
      </c>
      <c r="D281" s="16" t="s">
        <v>61</v>
      </c>
    </row>
    <row r="282" spans="1:4" s="14" customFormat="1" ht="26" x14ac:dyDescent="0.3">
      <c r="A282" s="16" t="s">
        <v>486</v>
      </c>
      <c r="B282" s="96" t="str">
        <f t="shared" si="4"/>
        <v>24.10.65.10 - Walsdraad v</v>
      </c>
      <c r="C282" s="16" t="s">
        <v>590</v>
      </c>
      <c r="D282" s="16" t="s">
        <v>61</v>
      </c>
    </row>
    <row r="283" spans="1:4" s="14" customFormat="1" ht="26" x14ac:dyDescent="0.3">
      <c r="A283" s="16" t="s">
        <v>486</v>
      </c>
      <c r="B283" s="96" t="str">
        <f t="shared" si="4"/>
        <v>24.10.65.30 - Walsdraad v</v>
      </c>
      <c r="C283" s="16" t="s">
        <v>591</v>
      </c>
      <c r="D283" s="16" t="s">
        <v>61</v>
      </c>
    </row>
    <row r="284" spans="1:4" s="14" customFormat="1" ht="26" x14ac:dyDescent="0.3">
      <c r="A284" s="16" t="s">
        <v>486</v>
      </c>
      <c r="B284" s="96" t="str">
        <f t="shared" si="4"/>
        <v>24.10.65.50 - Walsdraad v</v>
      </c>
      <c r="C284" s="16" t="s">
        <v>592</v>
      </c>
      <c r="D284" s="16" t="s">
        <v>61</v>
      </c>
    </row>
    <row r="285" spans="1:4" s="14" customFormat="1" ht="26" x14ac:dyDescent="0.3">
      <c r="A285" s="16" t="s">
        <v>486</v>
      </c>
      <c r="B285" s="96" t="str">
        <f t="shared" si="4"/>
        <v>24.10.65.70 - Walsdraad v</v>
      </c>
      <c r="C285" s="16" t="s">
        <v>593</v>
      </c>
      <c r="D285" s="16" t="s">
        <v>61</v>
      </c>
    </row>
    <row r="286" spans="1:4" s="14" customFormat="1" ht="26" x14ac:dyDescent="0.3">
      <c r="A286" s="16" t="s">
        <v>486</v>
      </c>
      <c r="B286" s="96" t="str">
        <f t="shared" si="4"/>
        <v>24.10.66.10 - Warmgewalst</v>
      </c>
      <c r="C286" s="16" t="s">
        <v>594</v>
      </c>
      <c r="D286" s="16" t="s">
        <v>61</v>
      </c>
    </row>
    <row r="287" spans="1:4" s="14" customFormat="1" ht="26" x14ac:dyDescent="0.3">
      <c r="A287" s="16" t="s">
        <v>486</v>
      </c>
      <c r="B287" s="96" t="str">
        <f t="shared" si="4"/>
        <v>24.10.66.20 - Warmgewalst</v>
      </c>
      <c r="C287" s="16" t="s">
        <v>595</v>
      </c>
      <c r="D287" s="16" t="s">
        <v>61</v>
      </c>
    </row>
    <row r="288" spans="1:4" s="14" customFormat="1" ht="26" x14ac:dyDescent="0.3">
      <c r="A288" s="16" t="s">
        <v>486</v>
      </c>
      <c r="B288" s="96" t="str">
        <f t="shared" si="4"/>
        <v>24.10.66.30 - Warmgewalst</v>
      </c>
      <c r="C288" s="16" t="s">
        <v>596</v>
      </c>
      <c r="D288" s="16" t="s">
        <v>61</v>
      </c>
    </row>
    <row r="289" spans="1:4" s="14" customFormat="1" ht="26" x14ac:dyDescent="0.3">
      <c r="A289" s="16" t="s">
        <v>486</v>
      </c>
      <c r="B289" s="96" t="str">
        <f t="shared" si="4"/>
        <v>24.10.66.40 - Warmgewalst</v>
      </c>
      <c r="C289" s="16" t="s">
        <v>597</v>
      </c>
      <c r="D289" s="16" t="s">
        <v>61</v>
      </c>
    </row>
    <row r="290" spans="1:4" s="14" customFormat="1" ht="26" x14ac:dyDescent="0.3">
      <c r="A290" s="16" t="s">
        <v>486</v>
      </c>
      <c r="B290" s="96" t="str">
        <f t="shared" si="4"/>
        <v>24.10.66.50 - Warmgewalst</v>
      </c>
      <c r="C290" s="16" t="s">
        <v>598</v>
      </c>
      <c r="D290" s="16" t="s">
        <v>61</v>
      </c>
    </row>
    <row r="291" spans="1:4" s="14" customFormat="1" ht="26" x14ac:dyDescent="0.3">
      <c r="A291" s="16" t="s">
        <v>486</v>
      </c>
      <c r="B291" s="96" t="str">
        <f t="shared" si="4"/>
        <v xml:space="preserve">24.10.66.60 - Staven van </v>
      </c>
      <c r="C291" s="16" t="s">
        <v>599</v>
      </c>
      <c r="D291" s="16" t="s">
        <v>61</v>
      </c>
    </row>
    <row r="292" spans="1:4" s="14" customFormat="1" ht="26" x14ac:dyDescent="0.3">
      <c r="A292" s="16" t="s">
        <v>486</v>
      </c>
      <c r="B292" s="96" t="str">
        <f t="shared" si="4"/>
        <v>24.10.67.00 - Holle stave</v>
      </c>
      <c r="C292" s="16" t="s">
        <v>600</v>
      </c>
      <c r="D292" s="16" t="s">
        <v>61</v>
      </c>
    </row>
    <row r="293" spans="1:4" s="14" customFormat="1" ht="26" x14ac:dyDescent="0.3">
      <c r="A293" s="16" t="s">
        <v>486</v>
      </c>
      <c r="B293" s="96" t="str">
        <f t="shared" si="4"/>
        <v>24.10.71.10 - U-profielen</v>
      </c>
      <c r="C293" s="16" t="s">
        <v>601</v>
      </c>
      <c r="D293" s="16" t="s">
        <v>61</v>
      </c>
    </row>
    <row r="294" spans="1:4" s="14" customFormat="1" ht="26" x14ac:dyDescent="0.3">
      <c r="A294" s="16" t="s">
        <v>486</v>
      </c>
      <c r="B294" s="96" t="str">
        <f t="shared" si="4"/>
        <v>24.10.71.20 - I-profielen</v>
      </c>
      <c r="C294" s="16" t="s">
        <v>602</v>
      </c>
      <c r="D294" s="16" t="s">
        <v>61</v>
      </c>
    </row>
    <row r="295" spans="1:4" s="14" customFormat="1" ht="26" x14ac:dyDescent="0.3">
      <c r="A295" s="16" t="s">
        <v>486</v>
      </c>
      <c r="B295" s="96" t="str">
        <f t="shared" si="4"/>
        <v>24.10.71.30 - H-profielen</v>
      </c>
      <c r="C295" s="16" t="s">
        <v>603</v>
      </c>
      <c r="D295" s="16" t="s">
        <v>61</v>
      </c>
    </row>
    <row r="296" spans="1:4" s="14" customFormat="1" ht="26" x14ac:dyDescent="0.3">
      <c r="A296" s="16" t="s">
        <v>486</v>
      </c>
      <c r="B296" s="96" t="str">
        <f t="shared" si="4"/>
        <v>24.10.71.40 - Andere open</v>
      </c>
      <c r="C296" s="16" t="s">
        <v>604</v>
      </c>
      <c r="D296" s="16" t="s">
        <v>61</v>
      </c>
    </row>
    <row r="297" spans="1:4" s="14" customFormat="1" ht="26" x14ac:dyDescent="0.3">
      <c r="A297" s="16" t="s">
        <v>486</v>
      </c>
      <c r="B297" s="96" t="str">
        <f t="shared" si="4"/>
        <v>24.10.72.00 - Open profie</v>
      </c>
      <c r="C297" s="16" t="s">
        <v>605</v>
      </c>
      <c r="D297" s="16" t="s">
        <v>61</v>
      </c>
    </row>
    <row r="298" spans="1:4" s="14" customFormat="1" ht="26" x14ac:dyDescent="0.3">
      <c r="A298" s="16" t="s">
        <v>486</v>
      </c>
      <c r="B298" s="96" t="str">
        <f t="shared" si="4"/>
        <v>24.10.73.00 - Open profie</v>
      </c>
      <c r="C298" s="16" t="s">
        <v>606</v>
      </c>
      <c r="D298" s="16" t="s">
        <v>61</v>
      </c>
    </row>
    <row r="299" spans="1:4" s="14" customFormat="1" ht="26" x14ac:dyDescent="0.3">
      <c r="A299" s="16" t="s">
        <v>486</v>
      </c>
      <c r="B299" s="96" t="str">
        <f t="shared" si="4"/>
        <v>24.10.74.10 - Damwandprof</v>
      </c>
      <c r="C299" s="16" t="s">
        <v>607</v>
      </c>
      <c r="D299" s="16" t="s">
        <v>61</v>
      </c>
    </row>
    <row r="300" spans="1:4" s="14" customFormat="1" ht="26" x14ac:dyDescent="0.3">
      <c r="A300" s="16" t="s">
        <v>486</v>
      </c>
      <c r="B300" s="96" t="str">
        <f t="shared" si="4"/>
        <v xml:space="preserve">24.10.74.20 - Gelaste en </v>
      </c>
      <c r="C300" s="16" t="s">
        <v>608</v>
      </c>
      <c r="D300" s="16" t="s">
        <v>61</v>
      </c>
    </row>
    <row r="301" spans="1:4" s="14" customFormat="1" ht="26" x14ac:dyDescent="0.3">
      <c r="A301" s="16" t="s">
        <v>486</v>
      </c>
      <c r="B301" s="96" t="str">
        <f t="shared" si="4"/>
        <v>24.10.75.00 - Bestanddele</v>
      </c>
      <c r="C301" s="16" t="s">
        <v>609</v>
      </c>
      <c r="D301" s="16" t="s">
        <v>61</v>
      </c>
    </row>
    <row r="302" spans="1:4" s="14" customFormat="1" ht="26" x14ac:dyDescent="0.3">
      <c r="A302" s="16" t="s">
        <v>610</v>
      </c>
      <c r="B302" s="96" t="str">
        <f t="shared" si="4"/>
        <v>24.42.11.30 - Ruw alumini</v>
      </c>
      <c r="C302" s="16" t="s">
        <v>611</v>
      </c>
      <c r="D302" s="16" t="s">
        <v>267</v>
      </c>
    </row>
    <row r="303" spans="1:4" s="14" customFormat="1" ht="26" x14ac:dyDescent="0.3">
      <c r="A303" s="16" t="s">
        <v>610</v>
      </c>
      <c r="B303" s="96" t="str">
        <f t="shared" si="4"/>
        <v xml:space="preserve">24.42.11.53 - Legeringen </v>
      </c>
      <c r="C303" s="16" t="s">
        <v>612</v>
      </c>
      <c r="D303" s="16" t="s">
        <v>269</v>
      </c>
    </row>
    <row r="304" spans="1:4" s="14" customFormat="1" ht="26" x14ac:dyDescent="0.3">
      <c r="A304" s="16" t="s">
        <v>610</v>
      </c>
      <c r="B304" s="96" t="str">
        <f t="shared" si="4"/>
        <v xml:space="preserve">24.42.11.54 - Legeringen </v>
      </c>
      <c r="C304" s="16" t="s">
        <v>613</v>
      </c>
      <c r="D304" s="16" t="s">
        <v>271</v>
      </c>
    </row>
    <row r="305" spans="1:4" s="14" customFormat="1" ht="26" x14ac:dyDescent="0.3">
      <c r="A305" s="16" t="s">
        <v>610</v>
      </c>
      <c r="B305" s="96" t="str">
        <f t="shared" si="4"/>
        <v>24.42.12.00 - Aluminiumox</v>
      </c>
      <c r="C305" s="16" t="s">
        <v>614</v>
      </c>
      <c r="D305" s="16" t="s">
        <v>276</v>
      </c>
    </row>
    <row r="306" spans="1:4" s="14" customFormat="1" ht="26" x14ac:dyDescent="0.3">
      <c r="A306" s="16" t="s">
        <v>610</v>
      </c>
      <c r="B306" s="96" t="str">
        <f t="shared" si="4"/>
        <v>24.42.21.00 - Poeder en s</v>
      </c>
      <c r="C306" s="16" t="s">
        <v>615</v>
      </c>
      <c r="D306" s="16" t="s">
        <v>61</v>
      </c>
    </row>
    <row r="307" spans="1:4" s="14" customFormat="1" ht="26" x14ac:dyDescent="0.3">
      <c r="A307" s="16" t="s">
        <v>610</v>
      </c>
      <c r="B307" s="96" t="str">
        <f t="shared" si="4"/>
        <v>24.42.22.30 - Staven en p</v>
      </c>
      <c r="C307" s="16" t="s">
        <v>616</v>
      </c>
      <c r="D307" s="16" t="s">
        <v>61</v>
      </c>
    </row>
    <row r="308" spans="1:4" s="14" customFormat="1" ht="26" x14ac:dyDescent="0.3">
      <c r="A308" s="16" t="s">
        <v>610</v>
      </c>
      <c r="B308" s="96" t="str">
        <f t="shared" si="4"/>
        <v>24.42.22.50 - Staven en p</v>
      </c>
      <c r="C308" s="16" t="s">
        <v>617</v>
      </c>
      <c r="D308" s="16" t="s">
        <v>61</v>
      </c>
    </row>
    <row r="309" spans="1:4" s="14" customFormat="1" ht="26" x14ac:dyDescent="0.3">
      <c r="A309" s="16" t="s">
        <v>610</v>
      </c>
      <c r="B309" s="96" t="str">
        <f t="shared" si="4"/>
        <v>24.42.23.30 - Draad van n</v>
      </c>
      <c r="C309" s="16" t="s">
        <v>618</v>
      </c>
      <c r="D309" s="16" t="s">
        <v>61</v>
      </c>
    </row>
    <row r="310" spans="1:4" s="14" customFormat="1" ht="26" x14ac:dyDescent="0.3">
      <c r="A310" s="16" t="s">
        <v>610</v>
      </c>
      <c r="B310" s="96" t="str">
        <f t="shared" si="4"/>
        <v>24.42.23.50 - Draad van a</v>
      </c>
      <c r="C310" s="16" t="s">
        <v>619</v>
      </c>
      <c r="D310" s="16" t="s">
        <v>61</v>
      </c>
    </row>
    <row r="311" spans="1:4" s="14" customFormat="1" x14ac:dyDescent="0.3">
      <c r="A311" s="16" t="s">
        <v>610</v>
      </c>
      <c r="B311" s="96" t="str">
        <f t="shared" si="4"/>
        <v>24.42.24.30 - Platen, bla</v>
      </c>
      <c r="C311" s="16" t="s">
        <v>620</v>
      </c>
      <c r="D311" s="16" t="s">
        <v>61</v>
      </c>
    </row>
    <row r="312" spans="1:4" s="14" customFormat="1" x14ac:dyDescent="0.3">
      <c r="A312" s="16" t="s">
        <v>610</v>
      </c>
      <c r="B312" s="96" t="str">
        <f t="shared" si="4"/>
        <v>24.42.24.50 - Platen, bla</v>
      </c>
      <c r="C312" s="16" t="s">
        <v>621</v>
      </c>
      <c r="D312" s="16" t="s">
        <v>61</v>
      </c>
    </row>
    <row r="313" spans="1:4" s="14" customFormat="1" x14ac:dyDescent="0.3">
      <c r="A313" s="16" t="s">
        <v>610</v>
      </c>
      <c r="B313" s="96" t="str">
        <f t="shared" si="4"/>
        <v>24.42.25.00 - Bladalumini</v>
      </c>
      <c r="C313" s="16" t="s">
        <v>622</v>
      </c>
      <c r="D313" s="16" t="s">
        <v>61</v>
      </c>
    </row>
    <row r="314" spans="1:4" s="14" customFormat="1" ht="39" x14ac:dyDescent="0.3">
      <c r="A314" s="16" t="s">
        <v>610</v>
      </c>
      <c r="B314" s="96" t="str">
        <f t="shared" si="4"/>
        <v>24.42.26.30 - Buizen en p</v>
      </c>
      <c r="C314" s="16" t="s">
        <v>623</v>
      </c>
      <c r="D314" s="16" t="s">
        <v>61</v>
      </c>
    </row>
    <row r="315" spans="1:4" s="14" customFormat="1" ht="39" x14ac:dyDescent="0.3">
      <c r="A315" s="16" t="s">
        <v>610</v>
      </c>
      <c r="B315" s="96" t="str">
        <f t="shared" si="4"/>
        <v>24.42.26.50 - Buizen en p</v>
      </c>
      <c r="C315" s="16" t="s">
        <v>624</v>
      </c>
      <c r="D315" s="16" t="s">
        <v>61</v>
      </c>
    </row>
    <row r="316" spans="1:4" s="14" customFormat="1" ht="39" x14ac:dyDescent="0.3">
      <c r="A316" s="16" t="s">
        <v>610</v>
      </c>
      <c r="B316" s="96" t="str">
        <f t="shared" si="4"/>
        <v>24.42.26.70 - Hulpstukken</v>
      </c>
      <c r="C316" s="16" t="s">
        <v>625</v>
      </c>
      <c r="D316" s="16" t="s">
        <v>61</v>
      </c>
    </row>
    <row r="317" spans="1:4" s="14" customFormat="1" ht="26" x14ac:dyDescent="0.3">
      <c r="A317" s="16" t="s">
        <v>626</v>
      </c>
      <c r="B317" s="96" t="str">
        <f t="shared" si="4"/>
        <v>24.43.11.30 - Ruw lood, g</v>
      </c>
      <c r="C317" s="16" t="s">
        <v>627</v>
      </c>
      <c r="D317" s="16" t="s">
        <v>61</v>
      </c>
    </row>
    <row r="318" spans="1:4" s="14" customFormat="1" ht="26" x14ac:dyDescent="0.3">
      <c r="A318" s="16" t="s">
        <v>626</v>
      </c>
      <c r="B318" s="96" t="str">
        <f t="shared" si="4"/>
        <v>24.43.11.50 - Ruw lood, a</v>
      </c>
      <c r="C318" s="16" t="s">
        <v>628</v>
      </c>
      <c r="D318" s="16" t="s">
        <v>61</v>
      </c>
    </row>
    <row r="319" spans="1:4" s="14" customFormat="1" ht="26" x14ac:dyDescent="0.3">
      <c r="A319" s="16" t="s">
        <v>626</v>
      </c>
      <c r="B319" s="96" t="str">
        <f t="shared" si="4"/>
        <v>24.43.11.90 - Ruw lood (e</v>
      </c>
      <c r="C319" s="16" t="s">
        <v>629</v>
      </c>
      <c r="D319" s="16" t="s">
        <v>61</v>
      </c>
    </row>
    <row r="320" spans="1:4" s="14" customFormat="1" ht="26" x14ac:dyDescent="0.3">
      <c r="A320" s="16" t="s">
        <v>626</v>
      </c>
      <c r="B320" s="96" t="str">
        <f t="shared" si="4"/>
        <v>24.43.12.30 - Ruw zink, n</v>
      </c>
      <c r="C320" s="16" t="s">
        <v>630</v>
      </c>
      <c r="D320" s="16" t="s">
        <v>282</v>
      </c>
    </row>
    <row r="321" spans="1:4" s="14" customFormat="1" ht="26" x14ac:dyDescent="0.3">
      <c r="A321" s="16" t="s">
        <v>626</v>
      </c>
      <c r="B321" s="96" t="str">
        <f t="shared" si="4"/>
        <v>24.43.12.50 - Zinklegerin</v>
      </c>
      <c r="C321" s="16" t="s">
        <v>631</v>
      </c>
      <c r="D321" s="16" t="s">
        <v>284</v>
      </c>
    </row>
    <row r="322" spans="1:4" s="14" customFormat="1" ht="26" x14ac:dyDescent="0.3">
      <c r="A322" s="16" t="s">
        <v>626</v>
      </c>
      <c r="B322" s="96" t="str">
        <f t="shared" si="4"/>
        <v>24.43.13.30 - Ruw tin, ni</v>
      </c>
      <c r="C322" s="16" t="s">
        <v>632</v>
      </c>
      <c r="D322" s="16" t="s">
        <v>61</v>
      </c>
    </row>
    <row r="323" spans="1:4" s="14" customFormat="1" ht="26" x14ac:dyDescent="0.3">
      <c r="A323" s="16" t="s">
        <v>626</v>
      </c>
      <c r="B323" s="96" t="str">
        <f t="shared" si="4"/>
        <v>24.43.13.50 - Tinlegering</v>
      </c>
      <c r="C323" s="16" t="s">
        <v>633</v>
      </c>
      <c r="D323" s="16" t="s">
        <v>61</v>
      </c>
    </row>
    <row r="324" spans="1:4" s="14" customFormat="1" ht="26" x14ac:dyDescent="0.3">
      <c r="A324" s="16" t="s">
        <v>626</v>
      </c>
      <c r="B324" s="96" t="str">
        <f t="shared" si="4"/>
        <v>24.43.21.00 - Platen, bla</v>
      </c>
      <c r="C324" s="16" t="s">
        <v>634</v>
      </c>
      <c r="D324" s="16" t="s">
        <v>61</v>
      </c>
    </row>
    <row r="325" spans="1:4" s="14" customFormat="1" ht="26" x14ac:dyDescent="0.3">
      <c r="A325" s="16" t="s">
        <v>626</v>
      </c>
      <c r="B325" s="96" t="str">
        <f t="shared" si="4"/>
        <v>24.43.22.00 - Zinkstof; p</v>
      </c>
      <c r="C325" s="16" t="s">
        <v>635</v>
      </c>
      <c r="D325" s="16" t="s">
        <v>61</v>
      </c>
    </row>
    <row r="326" spans="1:4" s="14" customFormat="1" ht="26" x14ac:dyDescent="0.3">
      <c r="A326" s="16" t="s">
        <v>626</v>
      </c>
      <c r="B326" s="96" t="str">
        <f t="shared" si="4"/>
        <v>24.43.23.00 - Staven, pro</v>
      </c>
      <c r="C326" s="16" t="s">
        <v>636</v>
      </c>
      <c r="D326" s="16" t="s">
        <v>61</v>
      </c>
    </row>
    <row r="327" spans="1:4" s="14" customFormat="1" ht="26" x14ac:dyDescent="0.3">
      <c r="A327" s="16" t="s">
        <v>626</v>
      </c>
      <c r="B327" s="96" t="str">
        <f t="shared" si="4"/>
        <v>24.43.24.00 - Staven, pro</v>
      </c>
      <c r="C327" s="16" t="s">
        <v>637</v>
      </c>
      <c r="D327" s="16" t="s">
        <v>61</v>
      </c>
    </row>
    <row r="328" spans="1:4" s="14" customFormat="1" x14ac:dyDescent="0.3">
      <c r="A328" s="16" t="s">
        <v>638</v>
      </c>
      <c r="B328" s="96" t="str">
        <f t="shared" si="4"/>
        <v xml:space="preserve">24.44.11.00 - Kopersteen </v>
      </c>
      <c r="C328" s="16" t="s">
        <v>639</v>
      </c>
      <c r="D328" s="16" t="s">
        <v>61</v>
      </c>
    </row>
    <row r="329" spans="1:4" s="14" customFormat="1" ht="26" x14ac:dyDescent="0.3">
      <c r="A329" s="16" t="s">
        <v>638</v>
      </c>
      <c r="B329" s="96" t="str">
        <f t="shared" ref="B329:B392" si="5">LEFT(C329,25)</f>
        <v>24.44.12.00 - Niet-geraff</v>
      </c>
      <c r="C329" s="16" t="s">
        <v>640</v>
      </c>
      <c r="D329" s="16" t="s">
        <v>61</v>
      </c>
    </row>
    <row r="330" spans="1:4" s="14" customFormat="1" ht="39" x14ac:dyDescent="0.3">
      <c r="A330" s="16" t="s">
        <v>638</v>
      </c>
      <c r="B330" s="96" t="str">
        <f t="shared" si="5"/>
        <v>24.44.13.30 - Geraffineer</v>
      </c>
      <c r="C330" s="16" t="s">
        <v>641</v>
      </c>
      <c r="D330" s="16" t="s">
        <v>289</v>
      </c>
    </row>
    <row r="331" spans="1:4" s="14" customFormat="1" ht="39" x14ac:dyDescent="0.3">
      <c r="A331" s="16" t="s">
        <v>638</v>
      </c>
      <c r="B331" s="96" t="str">
        <f t="shared" si="5"/>
        <v>24.44.13.70 - Koperlegeri</v>
      </c>
      <c r="C331" s="16" t="s">
        <v>642</v>
      </c>
      <c r="D331" s="16" t="s">
        <v>61</v>
      </c>
    </row>
    <row r="332" spans="1:4" s="14" customFormat="1" ht="39" x14ac:dyDescent="0.3">
      <c r="A332" s="16" t="s">
        <v>638</v>
      </c>
      <c r="B332" s="96" t="str">
        <f t="shared" si="5"/>
        <v>24.44.21.00 - Poeder en s</v>
      </c>
      <c r="C332" s="16" t="s">
        <v>643</v>
      </c>
      <c r="D332" s="16" t="s">
        <v>61</v>
      </c>
    </row>
    <row r="333" spans="1:4" s="14" customFormat="1" ht="26" x14ac:dyDescent="0.3">
      <c r="A333" s="16" t="s">
        <v>638</v>
      </c>
      <c r="B333" s="96" t="str">
        <f t="shared" si="5"/>
        <v>24.44.22.00 - Staven, pro</v>
      </c>
      <c r="C333" s="16" t="s">
        <v>644</v>
      </c>
      <c r="D333" s="16" t="s">
        <v>61</v>
      </c>
    </row>
    <row r="334" spans="1:4" s="14" customFormat="1" x14ac:dyDescent="0.3">
      <c r="A334" s="16" t="s">
        <v>638</v>
      </c>
      <c r="B334" s="96" t="str">
        <f t="shared" si="5"/>
        <v>24.44.23.30 - Draad van g</v>
      </c>
      <c r="C334" s="16" t="s">
        <v>645</v>
      </c>
      <c r="D334" s="16" t="s">
        <v>61</v>
      </c>
    </row>
    <row r="335" spans="1:4" s="14" customFormat="1" ht="26" x14ac:dyDescent="0.3">
      <c r="A335" s="16" t="s">
        <v>638</v>
      </c>
      <c r="B335" s="96" t="str">
        <f t="shared" si="5"/>
        <v>24.44.23.50 - Draad van g</v>
      </c>
      <c r="C335" s="16" t="s">
        <v>646</v>
      </c>
      <c r="D335" s="16" t="s">
        <v>61</v>
      </c>
    </row>
    <row r="336" spans="1:4" s="14" customFormat="1" ht="26" x14ac:dyDescent="0.3">
      <c r="A336" s="16" t="s">
        <v>638</v>
      </c>
      <c r="B336" s="96" t="str">
        <f t="shared" si="5"/>
        <v>24.44.23.70 - Draad van g</v>
      </c>
      <c r="C336" s="16" t="s">
        <v>647</v>
      </c>
      <c r="D336" s="16" t="s">
        <v>61</v>
      </c>
    </row>
    <row r="337" spans="1:4" s="14" customFormat="1" ht="26" x14ac:dyDescent="0.3">
      <c r="A337" s="16" t="s">
        <v>638</v>
      </c>
      <c r="B337" s="96" t="str">
        <f t="shared" si="5"/>
        <v>24.44.24.00 - Platen, bla</v>
      </c>
      <c r="C337" s="16" t="s">
        <v>648</v>
      </c>
      <c r="D337" s="16" t="s">
        <v>61</v>
      </c>
    </row>
    <row r="338" spans="1:4" s="14" customFormat="1" x14ac:dyDescent="0.3">
      <c r="A338" s="16" t="s">
        <v>638</v>
      </c>
      <c r="B338" s="96" t="str">
        <f t="shared" si="5"/>
        <v>24.44.25.00 - Bladkoper m</v>
      </c>
      <c r="C338" s="16" t="s">
        <v>649</v>
      </c>
      <c r="D338" s="16" t="s">
        <v>61</v>
      </c>
    </row>
    <row r="339" spans="1:4" s="14" customFormat="1" x14ac:dyDescent="0.3">
      <c r="A339" s="16" t="s">
        <v>638</v>
      </c>
      <c r="B339" s="96" t="str">
        <f t="shared" si="5"/>
        <v>24.44.26.30 - Buizen en p</v>
      </c>
      <c r="C339" s="16" t="s">
        <v>650</v>
      </c>
      <c r="D339" s="16" t="s">
        <v>61</v>
      </c>
    </row>
    <row r="340" spans="1:4" s="14" customFormat="1" ht="39" x14ac:dyDescent="0.3">
      <c r="A340" s="16" t="s">
        <v>638</v>
      </c>
      <c r="B340" s="96" t="str">
        <f t="shared" si="5"/>
        <v>24.44.26.50 - Hulpstukken</v>
      </c>
      <c r="C340" s="16" t="s">
        <v>651</v>
      </c>
      <c r="D340" s="16" t="s">
        <v>61</v>
      </c>
    </row>
    <row r="341" spans="1:4" s="14" customFormat="1" ht="26" x14ac:dyDescent="0.3">
      <c r="A341" s="16" t="s">
        <v>652</v>
      </c>
      <c r="B341" s="96" t="str">
        <f t="shared" si="5"/>
        <v>24.45.11.10 - Nikkel, nie</v>
      </c>
      <c r="C341" s="16" t="s">
        <v>653</v>
      </c>
      <c r="D341" s="16" t="s">
        <v>61</v>
      </c>
    </row>
    <row r="342" spans="1:4" s="14" customFormat="1" ht="26" x14ac:dyDescent="0.3">
      <c r="A342" s="16" t="s">
        <v>652</v>
      </c>
      <c r="B342" s="96" t="str">
        <f t="shared" si="5"/>
        <v>24.45.11.20 - Nikkelleger</v>
      </c>
      <c r="C342" s="16" t="s">
        <v>654</v>
      </c>
      <c r="D342" s="16" t="s">
        <v>61</v>
      </c>
    </row>
    <row r="343" spans="1:4" s="14" customFormat="1" ht="26" x14ac:dyDescent="0.3">
      <c r="A343" s="16" t="s">
        <v>652</v>
      </c>
      <c r="B343" s="96" t="str">
        <f t="shared" si="5"/>
        <v>24.45.12.10 - Nikkelmatte</v>
      </c>
      <c r="C343" s="16" t="s">
        <v>655</v>
      </c>
      <c r="D343" s="16" t="s">
        <v>61</v>
      </c>
    </row>
    <row r="344" spans="1:4" s="14" customFormat="1" ht="26" x14ac:dyDescent="0.3">
      <c r="A344" s="16" t="s">
        <v>652</v>
      </c>
      <c r="B344" s="96" t="str">
        <f t="shared" si="5"/>
        <v>24.45.12.20 - Nikkeloxide</v>
      </c>
      <c r="C344" s="16" t="s">
        <v>656</v>
      </c>
      <c r="D344" s="16" t="s">
        <v>61</v>
      </c>
    </row>
    <row r="345" spans="1:4" s="14" customFormat="1" ht="26" x14ac:dyDescent="0.3">
      <c r="A345" s="16" t="s">
        <v>652</v>
      </c>
      <c r="B345" s="96" t="str">
        <f t="shared" si="5"/>
        <v>24.45.21.00 - Poeder en s</v>
      </c>
      <c r="C345" s="16" t="s">
        <v>657</v>
      </c>
      <c r="D345" s="16" t="s">
        <v>61</v>
      </c>
    </row>
    <row r="346" spans="1:4" s="14" customFormat="1" ht="39" x14ac:dyDescent="0.3">
      <c r="A346" s="16" t="s">
        <v>652</v>
      </c>
      <c r="B346" s="96" t="str">
        <f t="shared" si="5"/>
        <v>24.45.22.00 - Staven, pro</v>
      </c>
      <c r="C346" s="16" t="s">
        <v>658</v>
      </c>
      <c r="D346" s="16" t="s">
        <v>61</v>
      </c>
    </row>
    <row r="347" spans="1:4" s="14" customFormat="1" ht="26" x14ac:dyDescent="0.3">
      <c r="A347" s="16" t="s">
        <v>652</v>
      </c>
      <c r="B347" s="96" t="str">
        <f t="shared" si="5"/>
        <v>24.45.23.00 - Platen, bla</v>
      </c>
      <c r="C347" s="16" t="s">
        <v>659</v>
      </c>
      <c r="D347" s="16" t="s">
        <v>61</v>
      </c>
    </row>
    <row r="348" spans="1:4" s="14" customFormat="1" ht="26" x14ac:dyDescent="0.3">
      <c r="A348" s="16" t="s">
        <v>652</v>
      </c>
      <c r="B348" s="96" t="str">
        <f t="shared" si="5"/>
        <v>24.45.24.00 - Buizen en p</v>
      </c>
      <c r="C348" s="16" t="s">
        <v>660</v>
      </c>
      <c r="D348" s="16" t="s">
        <v>61</v>
      </c>
    </row>
    <row r="349" spans="1:4" s="14" customFormat="1" ht="26" x14ac:dyDescent="0.3">
      <c r="A349" s="16" t="s">
        <v>652</v>
      </c>
      <c r="B349" s="96" t="str">
        <f t="shared" si="5"/>
        <v>24.45.30.13 - Wolfraam en</v>
      </c>
      <c r="C349" s="16" t="s">
        <v>661</v>
      </c>
      <c r="D349" s="16" t="s">
        <v>61</v>
      </c>
    </row>
    <row r="350" spans="1:4" s="14" customFormat="1" ht="26" x14ac:dyDescent="0.3">
      <c r="A350" s="16" t="s">
        <v>652</v>
      </c>
      <c r="B350" s="96" t="str">
        <f t="shared" si="5"/>
        <v>24.45.30.17 - Molybdeen e</v>
      </c>
      <c r="C350" s="16" t="s">
        <v>662</v>
      </c>
      <c r="D350" s="16" t="s">
        <v>61</v>
      </c>
    </row>
    <row r="351" spans="1:4" s="14" customFormat="1" ht="26" x14ac:dyDescent="0.3">
      <c r="A351" s="16" t="s">
        <v>652</v>
      </c>
      <c r="B351" s="96" t="str">
        <f t="shared" si="5"/>
        <v>24.45.30.20 - Tantaal, ru</v>
      </c>
      <c r="C351" s="16" t="s">
        <v>663</v>
      </c>
      <c r="D351" s="16" t="s">
        <v>61</v>
      </c>
    </row>
    <row r="352" spans="1:4" s="14" customFormat="1" ht="26" x14ac:dyDescent="0.3">
      <c r="A352" s="16" t="s">
        <v>652</v>
      </c>
      <c r="B352" s="96" t="str">
        <f t="shared" si="5"/>
        <v xml:space="preserve">24.45.30.21 - Tantaal en </v>
      </c>
      <c r="C352" s="16" t="s">
        <v>664</v>
      </c>
      <c r="D352" s="16" t="s">
        <v>61</v>
      </c>
    </row>
    <row r="353" spans="1:4" s="14" customFormat="1" ht="26" x14ac:dyDescent="0.3">
      <c r="A353" s="16" t="s">
        <v>652</v>
      </c>
      <c r="B353" s="96" t="str">
        <f t="shared" si="5"/>
        <v>24.45.30.22 - Andere werk</v>
      </c>
      <c r="C353" s="16" t="s">
        <v>665</v>
      </c>
      <c r="D353" s="16" t="s">
        <v>61</v>
      </c>
    </row>
    <row r="354" spans="1:4" s="14" customFormat="1" ht="26" x14ac:dyDescent="0.3">
      <c r="A354" s="16" t="s">
        <v>652</v>
      </c>
      <c r="B354" s="96" t="str">
        <f t="shared" si="5"/>
        <v xml:space="preserve">24.45.30.24 - Magnesium, </v>
      </c>
      <c r="C354" s="16" t="s">
        <v>666</v>
      </c>
      <c r="D354" s="16" t="s">
        <v>61</v>
      </c>
    </row>
    <row r="355" spans="1:4" s="14" customFormat="1" ht="26" x14ac:dyDescent="0.3">
      <c r="A355" s="16" t="s">
        <v>652</v>
      </c>
      <c r="B355" s="96" t="str">
        <f t="shared" si="5"/>
        <v xml:space="preserve">24.45.30.26 - Magnesium, </v>
      </c>
      <c r="C355" s="16" t="s">
        <v>667</v>
      </c>
      <c r="D355" s="16" t="s">
        <v>61</v>
      </c>
    </row>
    <row r="356" spans="1:4" s="14" customFormat="1" ht="26" x14ac:dyDescent="0.3">
      <c r="A356" s="16" t="s">
        <v>652</v>
      </c>
      <c r="B356" s="96" t="str">
        <f t="shared" si="5"/>
        <v>24.45.30.28 - Andere werk</v>
      </c>
      <c r="C356" s="16" t="s">
        <v>668</v>
      </c>
      <c r="D356" s="16" t="s">
        <v>61</v>
      </c>
    </row>
    <row r="357" spans="1:4" s="14" customFormat="1" ht="26" x14ac:dyDescent="0.3">
      <c r="A357" s="16" t="s">
        <v>652</v>
      </c>
      <c r="B357" s="96" t="str">
        <f t="shared" si="5"/>
        <v>24.45.30.31 - Ruw bismut;</v>
      </c>
      <c r="C357" s="16" t="s">
        <v>669</v>
      </c>
      <c r="D357" s="16" t="s">
        <v>61</v>
      </c>
    </row>
    <row r="358" spans="1:4" s="14" customFormat="1" ht="26" x14ac:dyDescent="0.3">
      <c r="A358" s="16" t="s">
        <v>652</v>
      </c>
      <c r="B358" s="96" t="str">
        <f t="shared" si="5"/>
        <v xml:space="preserve">24.45.30.32 - Werken van </v>
      </c>
      <c r="C358" s="16" t="s">
        <v>670</v>
      </c>
      <c r="D358" s="16" t="s">
        <v>61</v>
      </c>
    </row>
    <row r="359" spans="1:4" s="14" customFormat="1" ht="26" x14ac:dyDescent="0.3">
      <c r="A359" s="16" t="s">
        <v>652</v>
      </c>
      <c r="B359" s="96" t="str">
        <f t="shared" si="5"/>
        <v xml:space="preserve">24.45.30.33 - Cadmium en </v>
      </c>
      <c r="C359" s="16" t="s">
        <v>671</v>
      </c>
      <c r="D359" s="16" t="s">
        <v>61</v>
      </c>
    </row>
    <row r="360" spans="1:4" s="14" customFormat="1" ht="26" x14ac:dyDescent="0.3">
      <c r="A360" s="16" t="s">
        <v>652</v>
      </c>
      <c r="B360" s="96" t="str">
        <f t="shared" si="5"/>
        <v>24.45.30.35 - Kobaltmatte</v>
      </c>
      <c r="C360" s="16" t="s">
        <v>672</v>
      </c>
      <c r="D360" s="16" t="s">
        <v>61</v>
      </c>
    </row>
    <row r="361" spans="1:4" s="14" customFormat="1" ht="26" x14ac:dyDescent="0.3">
      <c r="A361" s="16" t="s">
        <v>652</v>
      </c>
      <c r="B361" s="96" t="str">
        <f t="shared" si="5"/>
        <v xml:space="preserve">24.45.30.36 - Werken van </v>
      </c>
      <c r="C361" s="16" t="s">
        <v>673</v>
      </c>
      <c r="D361" s="16" t="s">
        <v>61</v>
      </c>
    </row>
    <row r="362" spans="1:4" s="14" customFormat="1" ht="26" x14ac:dyDescent="0.3">
      <c r="A362" s="16" t="s">
        <v>652</v>
      </c>
      <c r="B362" s="96" t="str">
        <f t="shared" si="5"/>
        <v>24.45.30.43 - Titaan en w</v>
      </c>
      <c r="C362" s="16" t="s">
        <v>674</v>
      </c>
      <c r="D362" s="16" t="s">
        <v>61</v>
      </c>
    </row>
    <row r="363" spans="1:4" s="14" customFormat="1" ht="26" x14ac:dyDescent="0.3">
      <c r="A363" s="16" t="s">
        <v>652</v>
      </c>
      <c r="B363" s="96" t="str">
        <f t="shared" si="5"/>
        <v>24.45.30.45 - Antimoon. R</v>
      </c>
      <c r="C363" s="16" t="s">
        <v>675</v>
      </c>
      <c r="D363" s="16" t="s">
        <v>61</v>
      </c>
    </row>
    <row r="364" spans="1:4" s="14" customFormat="1" ht="26" x14ac:dyDescent="0.3">
      <c r="A364" s="16" t="s">
        <v>652</v>
      </c>
      <c r="B364" s="96" t="str">
        <f t="shared" si="5"/>
        <v>24.45.30.46 - Antimoon en</v>
      </c>
      <c r="C364" s="16" t="s">
        <v>676</v>
      </c>
      <c r="D364" s="16" t="s">
        <v>61</v>
      </c>
    </row>
    <row r="365" spans="1:4" s="14" customFormat="1" ht="26" x14ac:dyDescent="0.3">
      <c r="A365" s="16" t="s">
        <v>652</v>
      </c>
      <c r="B365" s="96" t="str">
        <f t="shared" si="5"/>
        <v>24.45.30.48 - Zirconium e</v>
      </c>
      <c r="C365" s="16" t="s">
        <v>677</v>
      </c>
      <c r="D365" s="16" t="s">
        <v>61</v>
      </c>
    </row>
    <row r="366" spans="1:4" s="14" customFormat="1" ht="26" x14ac:dyDescent="0.3">
      <c r="A366" s="16" t="s">
        <v>652</v>
      </c>
      <c r="B366" s="96" t="str">
        <f t="shared" si="5"/>
        <v>24.45.30.60 - Ruw berylli</v>
      </c>
      <c r="C366" s="16" t="s">
        <v>678</v>
      </c>
      <c r="D366" s="16" t="s">
        <v>61</v>
      </c>
    </row>
    <row r="367" spans="1:4" s="14" customFormat="1" ht="26" x14ac:dyDescent="0.3">
      <c r="A367" s="16" t="s">
        <v>652</v>
      </c>
      <c r="B367" s="96" t="str">
        <f t="shared" si="5"/>
        <v xml:space="preserve">24.45.30.61 - Werken van </v>
      </c>
      <c r="C367" s="16" t="s">
        <v>679</v>
      </c>
      <c r="D367" s="16" t="s">
        <v>61</v>
      </c>
    </row>
    <row r="368" spans="1:4" s="14" customFormat="1" ht="26" x14ac:dyDescent="0.3">
      <c r="A368" s="16" t="s">
        <v>652</v>
      </c>
      <c r="B368" s="96" t="str">
        <f t="shared" si="5"/>
        <v>24.45.30.62 - Ruw hafnium</v>
      </c>
      <c r="C368" s="16" t="s">
        <v>680</v>
      </c>
      <c r="D368" s="16" t="s">
        <v>61</v>
      </c>
    </row>
    <row r="369" spans="1:4" s="14" customFormat="1" ht="26" x14ac:dyDescent="0.3">
      <c r="A369" s="16" t="s">
        <v>652</v>
      </c>
      <c r="B369" s="96" t="str">
        <f t="shared" si="5"/>
        <v xml:space="preserve">24.45.30.63 - Werken van </v>
      </c>
      <c r="C369" s="16" t="s">
        <v>681</v>
      </c>
      <c r="D369" s="16" t="s">
        <v>61</v>
      </c>
    </row>
    <row r="370" spans="1:4" s="14" customFormat="1" ht="26" x14ac:dyDescent="0.3">
      <c r="A370" s="16" t="s">
        <v>652</v>
      </c>
      <c r="B370" s="96" t="str">
        <f t="shared" si="5"/>
        <v>24.45.30.64 - Ruw niobium</v>
      </c>
      <c r="C370" s="16" t="s">
        <v>682</v>
      </c>
      <c r="D370" s="16" t="s">
        <v>61</v>
      </c>
    </row>
    <row r="371" spans="1:4" s="14" customFormat="1" ht="26" x14ac:dyDescent="0.3">
      <c r="A371" s="16" t="s">
        <v>652</v>
      </c>
      <c r="B371" s="96" t="str">
        <f t="shared" si="5"/>
        <v xml:space="preserve">24.45.30.65 - Werken van </v>
      </c>
      <c r="C371" s="16" t="s">
        <v>683</v>
      </c>
      <c r="D371" s="16" t="s">
        <v>61</v>
      </c>
    </row>
    <row r="372" spans="1:4" s="14" customFormat="1" ht="26" x14ac:dyDescent="0.3">
      <c r="A372" s="16" t="s">
        <v>652</v>
      </c>
      <c r="B372" s="96" t="str">
        <f t="shared" si="5"/>
        <v>24.45.30.66 - Resten en a</v>
      </c>
      <c r="C372" s="16" t="s">
        <v>684</v>
      </c>
      <c r="D372" s="16" t="s">
        <v>61</v>
      </c>
    </row>
    <row r="373" spans="1:4" s="14" customFormat="1" ht="26" x14ac:dyDescent="0.3">
      <c r="A373" s="16" t="s">
        <v>652</v>
      </c>
      <c r="B373" s="96" t="str">
        <f t="shared" si="5"/>
        <v>24.45.30.70 - Ruw indium;</v>
      </c>
      <c r="C373" s="16" t="s">
        <v>685</v>
      </c>
      <c r="D373" s="16" t="s">
        <v>61</v>
      </c>
    </row>
    <row r="374" spans="1:4" s="14" customFormat="1" ht="26" x14ac:dyDescent="0.3">
      <c r="A374" s="16" t="s">
        <v>652</v>
      </c>
      <c r="B374" s="96" t="str">
        <f t="shared" si="5"/>
        <v xml:space="preserve">24.45.30.71 - Werken van </v>
      </c>
      <c r="C374" s="16" t="s">
        <v>686</v>
      </c>
      <c r="D374" s="16" t="s">
        <v>61</v>
      </c>
    </row>
    <row r="375" spans="1:4" s="14" customFormat="1" ht="26" x14ac:dyDescent="0.3">
      <c r="A375" s="16" t="s">
        <v>652</v>
      </c>
      <c r="B375" s="96" t="str">
        <f t="shared" si="5"/>
        <v>24.45.30.73 - Ruw gallium</v>
      </c>
      <c r="C375" s="16" t="s">
        <v>687</v>
      </c>
      <c r="D375" s="16" t="s">
        <v>61</v>
      </c>
    </row>
    <row r="376" spans="1:4" s="14" customFormat="1" ht="26" x14ac:dyDescent="0.3">
      <c r="A376" s="16" t="s">
        <v>652</v>
      </c>
      <c r="B376" s="96" t="str">
        <f t="shared" si="5"/>
        <v>24.45.30.76 - Ruw vanadiu</v>
      </c>
      <c r="C376" s="16" t="s">
        <v>688</v>
      </c>
      <c r="D376" s="16" t="s">
        <v>61</v>
      </c>
    </row>
    <row r="377" spans="1:4" s="14" customFormat="1" ht="26" x14ac:dyDescent="0.3">
      <c r="A377" s="16" t="s">
        <v>652</v>
      </c>
      <c r="B377" s="96" t="str">
        <f t="shared" si="5"/>
        <v>24.45.30.79 - Ruw germani</v>
      </c>
      <c r="C377" s="16" t="s">
        <v>689</v>
      </c>
      <c r="D377" s="16" t="s">
        <v>61</v>
      </c>
    </row>
    <row r="378" spans="1:4" s="14" customFormat="1" ht="26" x14ac:dyDescent="0.3">
      <c r="A378" s="16" t="s">
        <v>652</v>
      </c>
      <c r="B378" s="96" t="str">
        <f t="shared" si="5"/>
        <v>24.45.30.82 - Chromium en</v>
      </c>
      <c r="C378" s="16" t="s">
        <v>690</v>
      </c>
      <c r="D378" s="16" t="s">
        <v>61</v>
      </c>
    </row>
    <row r="379" spans="1:4" s="14" customFormat="1" ht="26" x14ac:dyDescent="0.3">
      <c r="A379" s="16" t="s">
        <v>652</v>
      </c>
      <c r="B379" s="96" t="str">
        <f t="shared" si="5"/>
        <v>24.45.30.85 - Mangaan. Ru</v>
      </c>
      <c r="C379" s="16" t="s">
        <v>691</v>
      </c>
      <c r="D379" s="16" t="s">
        <v>61</v>
      </c>
    </row>
    <row r="380" spans="1:4" s="14" customFormat="1" ht="26" x14ac:dyDescent="0.3">
      <c r="A380" s="16" t="s">
        <v>652</v>
      </c>
      <c r="B380" s="96" t="str">
        <f t="shared" si="5"/>
        <v>24.45.30.86 - Resten en a</v>
      </c>
      <c r="C380" s="16" t="s">
        <v>692</v>
      </c>
      <c r="D380" s="16" t="s">
        <v>61</v>
      </c>
    </row>
    <row r="381" spans="1:4" s="14" customFormat="1" ht="26" x14ac:dyDescent="0.3">
      <c r="A381" s="16" t="s">
        <v>652</v>
      </c>
      <c r="B381" s="96" t="str">
        <f t="shared" si="5"/>
        <v xml:space="preserve">24.45.30.87 - Werken van </v>
      </c>
      <c r="C381" s="16" t="s">
        <v>693</v>
      </c>
      <c r="D381" s="16" t="s">
        <v>61</v>
      </c>
    </row>
    <row r="382" spans="1:4" s="14" customFormat="1" ht="26" x14ac:dyDescent="0.3">
      <c r="A382" s="16" t="s">
        <v>652</v>
      </c>
      <c r="B382" s="96" t="str">
        <f t="shared" si="5"/>
        <v xml:space="preserve">24.45.30.90 - Cermets en </v>
      </c>
      <c r="C382" s="16" t="s">
        <v>694</v>
      </c>
      <c r="D382" s="16" t="s">
        <v>61</v>
      </c>
    </row>
    <row r="383" spans="1:4" s="14" customFormat="1" ht="26" x14ac:dyDescent="0.3">
      <c r="A383" s="16" t="s">
        <v>695</v>
      </c>
      <c r="B383" s="96" t="str">
        <f t="shared" si="5"/>
        <v>24.51.11.10 - Delen van s</v>
      </c>
      <c r="C383" s="16" t="s">
        <v>696</v>
      </c>
      <c r="D383" s="16" t="s">
        <v>697</v>
      </c>
    </row>
    <row r="384" spans="1:4" s="14" customFormat="1" x14ac:dyDescent="0.3">
      <c r="A384" s="16" t="s">
        <v>695</v>
      </c>
      <c r="B384" s="96" t="str">
        <f t="shared" si="5"/>
        <v>24.51.11.90 - Delen van s</v>
      </c>
      <c r="C384" s="16" t="s">
        <v>698</v>
      </c>
      <c r="D384" s="16" t="s">
        <v>697</v>
      </c>
    </row>
    <row r="385" spans="1:4" s="14" customFormat="1" x14ac:dyDescent="0.3">
      <c r="A385" s="16" t="s">
        <v>695</v>
      </c>
      <c r="B385" s="96" t="str">
        <f t="shared" si="5"/>
        <v>24.51.12.10 - Delen van n</v>
      </c>
      <c r="C385" s="16" t="s">
        <v>699</v>
      </c>
      <c r="D385" s="16" t="s">
        <v>697</v>
      </c>
    </row>
    <row r="386" spans="1:4" s="14" customFormat="1" ht="26" x14ac:dyDescent="0.3">
      <c r="A386" s="16" t="s">
        <v>695</v>
      </c>
      <c r="B386" s="96" t="str">
        <f t="shared" si="5"/>
        <v>24.51.12.20 - Delen van n</v>
      </c>
      <c r="C386" s="16" t="s">
        <v>700</v>
      </c>
      <c r="D386" s="16" t="s">
        <v>697</v>
      </c>
    </row>
    <row r="387" spans="1:4" s="14" customFormat="1" x14ac:dyDescent="0.3">
      <c r="A387" s="16" t="s">
        <v>695</v>
      </c>
      <c r="B387" s="96" t="str">
        <f t="shared" si="5"/>
        <v>24.51.12.40 - Andere dele</v>
      </c>
      <c r="C387" s="16" t="s">
        <v>701</v>
      </c>
      <c r="D387" s="16" t="s">
        <v>697</v>
      </c>
    </row>
    <row r="388" spans="1:4" s="14" customFormat="1" ht="26" x14ac:dyDescent="0.3">
      <c r="A388" s="16" t="s">
        <v>695</v>
      </c>
      <c r="B388" s="96" t="str">
        <f t="shared" si="5"/>
        <v>24.51.12.50 - Delen van n</v>
      </c>
      <c r="C388" s="16" t="s">
        <v>702</v>
      </c>
      <c r="D388" s="16" t="s">
        <v>697</v>
      </c>
    </row>
    <row r="389" spans="1:4" s="14" customFormat="1" ht="39" x14ac:dyDescent="0.3">
      <c r="A389" s="16" t="s">
        <v>695</v>
      </c>
      <c r="B389" s="96" t="str">
        <f t="shared" si="5"/>
        <v>24.51.12.90 - Delen van n</v>
      </c>
      <c r="C389" s="16" t="s">
        <v>703</v>
      </c>
      <c r="D389" s="16" t="s">
        <v>697</v>
      </c>
    </row>
    <row r="390" spans="1:4" s="14" customFormat="1" ht="26" x14ac:dyDescent="0.3">
      <c r="A390" s="16" t="s">
        <v>695</v>
      </c>
      <c r="B390" s="96" t="str">
        <f t="shared" si="5"/>
        <v>24.51.13.10 - Delen van g</v>
      </c>
      <c r="C390" s="16" t="s">
        <v>704</v>
      </c>
      <c r="D390" s="16" t="s">
        <v>697</v>
      </c>
    </row>
    <row r="391" spans="1:4" s="14" customFormat="1" ht="39" x14ac:dyDescent="0.3">
      <c r="A391" s="16" t="s">
        <v>695</v>
      </c>
      <c r="B391" s="96" t="str">
        <f t="shared" si="5"/>
        <v>24.51.13.20 - Delen van g</v>
      </c>
      <c r="C391" s="16" t="s">
        <v>705</v>
      </c>
      <c r="D391" s="16" t="s">
        <v>697</v>
      </c>
    </row>
    <row r="392" spans="1:4" s="14" customFormat="1" x14ac:dyDescent="0.3">
      <c r="A392" s="16" t="s">
        <v>695</v>
      </c>
      <c r="B392" s="96" t="str">
        <f t="shared" si="5"/>
        <v>24.51.13.40 - Andere dele</v>
      </c>
      <c r="C392" s="16" t="s">
        <v>706</v>
      </c>
      <c r="D392" s="16" t="s">
        <v>697</v>
      </c>
    </row>
    <row r="393" spans="1:4" s="14" customFormat="1" ht="26" x14ac:dyDescent="0.3">
      <c r="A393" s="16" t="s">
        <v>695</v>
      </c>
      <c r="B393" s="96" t="str">
        <f t="shared" ref="B393:B394" si="6">LEFT(C393,25)</f>
        <v>24.51.13.50 - Delen van g</v>
      </c>
      <c r="C393" s="16" t="s">
        <v>707</v>
      </c>
      <c r="D393" s="16" t="s">
        <v>697</v>
      </c>
    </row>
    <row r="394" spans="1:4" s="14" customFormat="1" ht="39" x14ac:dyDescent="0.3">
      <c r="A394" s="16" t="s">
        <v>695</v>
      </c>
      <c r="B394" s="96" t="str">
        <f t="shared" si="6"/>
        <v>24.51.13.90 - Delen van g</v>
      </c>
      <c r="C394" s="16" t="s">
        <v>708</v>
      </c>
      <c r="D394" s="16" t="s">
        <v>697</v>
      </c>
    </row>
    <row r="395" spans="1:4" x14ac:dyDescent="0.3"/>
    <row r="396" spans="1:4" x14ac:dyDescent="0.3"/>
    <row r="397" spans="1:4" x14ac:dyDescent="0.3"/>
    <row r="398" spans="1:4" x14ac:dyDescent="0.3"/>
    <row r="399" spans="1:4" x14ac:dyDescent="0.3"/>
    <row r="400" spans="1:4" x14ac:dyDescent="0.3"/>
    <row r="401" x14ac:dyDescent="0.3"/>
    <row r="402" x14ac:dyDescent="0.3"/>
    <row r="403" x14ac:dyDescent="0.3"/>
    <row r="404" x14ac:dyDescent="0.3"/>
    <row r="405" x14ac:dyDescent="0.3"/>
    <row r="406" x14ac:dyDescent="0.3"/>
    <row r="407" x14ac:dyDescent="0.3"/>
    <row r="408" x14ac:dyDescent="0.3"/>
    <row r="409" x14ac:dyDescent="0.3"/>
  </sheetData>
  <sheetProtection algorithmName="SHA-512" hashValue="A0ec02OGrwVePXXeMH9Hmli2VytCHu/6np2urbRvxUaaNBEEYeTCKhhChMe5u8coOG+3eeuxYIBBZi/ywCoxww==" saltValue="14jR3Tr5w1rykfwcsdsoQw==" spinCount="100000" sheet="1" objects="1" scenarios="1"/>
  <phoneticPr fontId="19" type="noConversion"/>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62F74-B4FF-46D1-919D-FDFAD5C9FEEB}">
  <dimension ref="A1"/>
  <sheetViews>
    <sheetView workbookViewId="0"/>
  </sheetViews>
  <sheetFormatPr defaultRowHeight="14.5" x14ac:dyDescent="0.35"/>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C80F3-C0D4-41D6-9B12-4FDA48A162A3}">
  <sheetPr codeName="Sheet8">
    <tabColor rgb="FFFF0000"/>
  </sheetPr>
  <dimension ref="A2:C4"/>
  <sheetViews>
    <sheetView workbookViewId="0">
      <selection activeCell="J14" sqref="J14"/>
    </sheetView>
  </sheetViews>
  <sheetFormatPr defaultRowHeight="14.5" x14ac:dyDescent="0.35"/>
  <sheetData>
    <row r="2" spans="1:3" x14ac:dyDescent="0.35">
      <c r="A2" t="s">
        <v>709</v>
      </c>
      <c r="B2" t="s">
        <v>710</v>
      </c>
      <c r="C2" t="s">
        <v>711</v>
      </c>
    </row>
    <row r="3" spans="1:3" x14ac:dyDescent="0.35">
      <c r="A3" t="s">
        <v>62</v>
      </c>
      <c r="B3" t="s">
        <v>712</v>
      </c>
      <c r="C3" t="s">
        <v>713</v>
      </c>
    </row>
    <row r="4" spans="1:3" x14ac:dyDescent="0.35">
      <c r="C4" t="s">
        <v>714</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75D34CAADEAC6448E1E12D8133C1395" ma:contentTypeVersion="4" ma:contentTypeDescription="Een nieuw document maken." ma:contentTypeScope="" ma:versionID="0b253596cc370a2e6324f09a87af5956">
  <xsd:schema xmlns:xsd="http://www.w3.org/2001/XMLSchema" xmlns:xs="http://www.w3.org/2001/XMLSchema" xmlns:p="http://schemas.microsoft.com/office/2006/metadata/properties" xmlns:ns2="e72b1eef-941f-465a-9c11-83b5289502e9" targetNamespace="http://schemas.microsoft.com/office/2006/metadata/properties" ma:root="true" ma:fieldsID="691fb24a822e8d52a82ca84591a7ef65" ns2:_="">
    <xsd:import namespace="e72b1eef-941f-465a-9c11-83b5289502e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2b1eef-941f-465a-9c11-83b5289502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9575794-F804-42A1-9809-A667334282A7}">
  <ds:schemaRefs>
    <ds:schemaRef ds:uri="http://purl.org/dc/dcmitype/"/>
    <ds:schemaRef ds:uri="http://purl.org/dc/terms/"/>
    <ds:schemaRef ds:uri="http://purl.org/dc/elements/1.1/"/>
    <ds:schemaRef ds:uri="http://schemas.openxmlformats.org/package/2006/metadata/core-properties"/>
    <ds:schemaRef ds:uri="e72b1eef-941f-465a-9c11-83b5289502e9"/>
    <ds:schemaRef ds:uri="http://schemas.microsoft.com/office/infopath/2007/PartnerControls"/>
    <ds:schemaRef ds:uri="http://www.w3.org/XML/1998/namespace"/>
    <ds:schemaRef ds:uri="http://schemas.microsoft.com/office/2006/documentManagement/types"/>
    <ds:schemaRef ds:uri="http://schemas.microsoft.com/office/2006/metadata/properties"/>
  </ds:schemaRefs>
</ds:datastoreItem>
</file>

<file path=customXml/itemProps2.xml><?xml version="1.0" encoding="utf-8"?>
<ds:datastoreItem xmlns:ds="http://schemas.openxmlformats.org/officeDocument/2006/customXml" ds:itemID="{9DA43F7A-B3EB-4AA5-B91F-97ABCE0669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2b1eef-941f-465a-9c11-83b5289502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BBADB6F-A3BA-4442-BE3A-4A4191F5F41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10</vt:i4>
      </vt:variant>
      <vt:variant>
        <vt:lpstr>Benoemde bereiken</vt:lpstr>
      </vt:variant>
      <vt:variant>
        <vt:i4>3</vt:i4>
      </vt:variant>
    </vt:vector>
  </HeadingPairs>
  <TitlesOfParts>
    <vt:vector size="13" baseType="lpstr">
      <vt:lpstr>Bedrijfsgegevens</vt:lpstr>
      <vt:lpstr>Steunberekening</vt:lpstr>
      <vt:lpstr>Energiebalans</vt:lpstr>
      <vt:lpstr>NACE-codes (bijlage II)</vt:lpstr>
      <vt:lpstr>Producten met PB (bijlage III)</vt:lpstr>
      <vt:lpstr>Producten met inw. brandstof</vt:lpstr>
      <vt:lpstr>PRODCOM-codes 2010</vt:lpstr>
      <vt:lpstr>Sheet1</vt:lpstr>
      <vt:lpstr>Keuzemenu's</vt:lpstr>
      <vt:lpstr>Producten</vt:lpstr>
      <vt:lpstr>Energiebalans!Afdrukbereik</vt:lpstr>
      <vt:lpstr>'NACE-codes (bijlage II)'!Afdrukbereik</vt:lpstr>
      <vt:lpstr>'Producten met PB (bijlage III)'!Afdrukbereik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Stassen, Bert</dc:creator>
  <cp:keywords/>
  <dc:description/>
  <cp:lastModifiedBy>Stassen Bert</cp:lastModifiedBy>
  <cp:revision/>
  <dcterms:created xsi:type="dcterms:W3CDTF">2022-08-03T08:48:43Z</dcterms:created>
  <dcterms:modified xsi:type="dcterms:W3CDTF">2026-02-06T08:45:37Z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0x010100475D34CAADEAC6448E1E12D8133C1395</vt:lpwstr>
  </property>
</Properties>
</file>